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40" yWindow="2265" windowWidth="15600" windowHeight="6255" tabRatio="939" activeTab="2"/>
  </bookViews>
  <sheets>
    <sheet name="Unterfertigung" sheetId="29" r:id="rId1"/>
    <sheet name="VT1-Blatt 1.1" sheetId="50" r:id="rId2"/>
    <sheet name="VT1-Blatt 1.2" sheetId="32" r:id="rId3"/>
    <sheet name="VT2-Blatt 2.1" sheetId="53" r:id="rId4"/>
    <sheet name="VT2-Blatt 2.2" sheetId="54" r:id="rId5"/>
    <sheet name="Tabelle1" sheetId="55" r:id="rId6"/>
  </sheets>
  <externalReferences>
    <externalReference r:id="rId7"/>
  </externalReferences>
  <definedNames>
    <definedName name="_Toc136764619" localSheetId="0">Unterfertigung!$A$14</definedName>
    <definedName name="_xlnm.Print_Area" localSheetId="0">Unterfertigung!$A$1:$G$45</definedName>
    <definedName name="_xlnm.Print_Area" localSheetId="1">'VT1-Blatt 1.1'!$A$1:$I$44</definedName>
    <definedName name="_xlnm.Print_Area" localSheetId="2">'VT1-Blatt 1.2'!$A$1:$G$96</definedName>
    <definedName name="_xlnm.Print_Area" localSheetId="3">'VT2-Blatt 2.1'!$A$1:$I$49</definedName>
    <definedName name="_xlnm.Print_Area" localSheetId="4">'VT2-Blatt 2.2'!$A$1:$G$48</definedName>
    <definedName name="_xlnm.Print_Titles" localSheetId="1">'VT1-Blatt 1.1'!$1:$12</definedName>
    <definedName name="_xlnm.Print_Titles" localSheetId="2">'VT1-Blatt 1.2'!$1:$12</definedName>
    <definedName name="_xlnm.Print_Titles" localSheetId="3">'VT2-Blatt 2.1'!$1:$12</definedName>
    <definedName name="_xlnm.Print_Titles" localSheetId="4">'VT2-Blatt 2.2'!$1:$12</definedName>
    <definedName name="I">'[1]Allgemein, Festzeiten Derfeser'!$E$34</definedName>
    <definedName name="V">'[1]Allgemein, Festzeiten Derfeser'!$E$33</definedName>
  </definedNames>
  <calcPr calcId="145621"/>
</workbook>
</file>

<file path=xl/calcChain.xml><?xml version="1.0" encoding="utf-8"?>
<calcChain xmlns="http://schemas.openxmlformats.org/spreadsheetml/2006/main">
  <c r="F74" i="32" l="1"/>
  <c r="F72" i="32"/>
  <c r="F70" i="32"/>
  <c r="F62" i="32" l="1"/>
  <c r="F61" i="32"/>
  <c r="F43" i="32"/>
  <c r="F42" i="32"/>
  <c r="F27" i="32"/>
  <c r="F57" i="32" l="1"/>
  <c r="F39" i="32"/>
  <c r="F60" i="32"/>
  <c r="F28" i="32"/>
  <c r="F26" i="32"/>
  <c r="F25" i="32"/>
  <c r="F24" i="32"/>
  <c r="F23" i="32"/>
  <c r="B45" i="32"/>
  <c r="F37" i="32"/>
  <c r="F35" i="32"/>
  <c r="F33" i="32"/>
  <c r="F28" i="54"/>
  <c r="B22" i="54"/>
  <c r="F39" i="54"/>
  <c r="F38" i="54"/>
  <c r="F37" i="54"/>
  <c r="F36" i="54"/>
  <c r="F27" i="54"/>
  <c r="F26" i="54"/>
  <c r="F25" i="54"/>
  <c r="F20" i="54"/>
  <c r="F18" i="54"/>
  <c r="F17" i="54"/>
  <c r="F16" i="54"/>
  <c r="C7" i="54"/>
  <c r="E17" i="53"/>
  <c r="D7" i="53"/>
  <c r="B55" i="32"/>
  <c r="F55" i="32" s="1"/>
  <c r="B54" i="32"/>
  <c r="F54" i="32" s="1"/>
  <c r="B52" i="32"/>
  <c r="F52" i="32" s="1"/>
  <c r="B51" i="32"/>
  <c r="F51" i="32" s="1"/>
  <c r="B49" i="32"/>
  <c r="F49" i="32" s="1"/>
  <c r="B48" i="32"/>
  <c r="F16" i="32"/>
  <c r="B30" i="32"/>
  <c r="F18" i="32"/>
  <c r="F20" i="32"/>
  <c r="G45" i="32" l="1"/>
  <c r="F32" i="54"/>
  <c r="G30" i="32"/>
  <c r="B64" i="32"/>
  <c r="B66" i="32" s="1"/>
  <c r="F48" i="32"/>
  <c r="G64" i="32" s="1"/>
  <c r="D22" i="53"/>
  <c r="F41" i="54"/>
  <c r="D23" i="53" s="1"/>
  <c r="C7" i="32"/>
  <c r="D7" i="50"/>
  <c r="E17" i="50"/>
  <c r="F84" i="32"/>
  <c r="F85" i="32"/>
  <c r="F86" i="32"/>
  <c r="F87" i="32"/>
  <c r="F80" i="32" l="1"/>
  <c r="F43" i="54"/>
  <c r="D24" i="53"/>
  <c r="E26" i="53" s="1"/>
  <c r="F89" i="32"/>
  <c r="D22" i="50" l="1"/>
  <c r="F91" i="32"/>
  <c r="E32" i="53"/>
  <c r="D23" i="50"/>
  <c r="D24" i="50" l="1"/>
  <c r="E26" i="50" s="1"/>
  <c r="E38" i="53"/>
  <c r="E33" i="50"/>
</calcChain>
</file>

<file path=xl/sharedStrings.xml><?xml version="1.0" encoding="utf-8"?>
<sst xmlns="http://schemas.openxmlformats.org/spreadsheetml/2006/main" count="418" uniqueCount="159">
  <si>
    <t>[m]</t>
  </si>
  <si>
    <t>[m/KT]</t>
  </si>
  <si>
    <t>[KT]</t>
  </si>
  <si>
    <t>[ST]</t>
  </si>
  <si>
    <t>[KT/ST]</t>
  </si>
  <si>
    <t>Anschlags- und Durchschlagsfeier (Vorgabe AG)</t>
  </si>
  <si>
    <t>T2</t>
  </si>
  <si>
    <t>RECHTSGÜLTIGE FERTIGUNG / FIRMA GIURIDICAMENTE VALIDA</t>
  </si>
  <si>
    <t>Ort, Datum</t>
  </si>
  <si>
    <t>rechtsgültige Fertigung</t>
  </si>
  <si>
    <t>Luogo, Data</t>
  </si>
  <si>
    <r>
      <t>Z</t>
    </r>
    <r>
      <rPr>
        <vertAlign val="subscript"/>
        <sz val="8"/>
        <rFont val="Arial"/>
        <family val="2"/>
      </rPr>
      <t>1,VT2</t>
    </r>
  </si>
  <si>
    <r>
      <t>Z</t>
    </r>
    <r>
      <rPr>
        <vertAlign val="subscript"/>
        <sz val="8"/>
        <rFont val="Arial"/>
        <family val="2"/>
      </rPr>
      <t>2,VT2</t>
    </r>
  </si>
  <si>
    <r>
      <t>Z</t>
    </r>
    <r>
      <rPr>
        <vertAlign val="subscript"/>
        <sz val="8"/>
        <rFont val="Arial"/>
        <family val="2"/>
      </rPr>
      <t>3,VT2</t>
    </r>
  </si>
  <si>
    <r>
      <t>Z</t>
    </r>
    <r>
      <rPr>
        <vertAlign val="subscript"/>
        <sz val="8"/>
        <rFont val="Arial"/>
        <family val="2"/>
      </rPr>
      <t>4,VT2</t>
    </r>
  </si>
  <si>
    <r>
      <t>Z</t>
    </r>
    <r>
      <rPr>
        <vertAlign val="subscript"/>
        <sz val="8"/>
        <rFont val="Arial"/>
        <family val="2"/>
      </rPr>
      <t>5,VT2</t>
    </r>
  </si>
  <si>
    <t>Vom Bieter auszufüllende Felder / caselli da riempire dal mandatario</t>
  </si>
  <si>
    <t>Vom AG vorgegebene Werte / Valori stabiliti dal commitente</t>
  </si>
  <si>
    <t>Zu berechnende Felder / caselle da calcolare</t>
  </si>
  <si>
    <t>Vortriebsdauer / durata d'avanzamento</t>
  </si>
  <si>
    <t>Vortriebs-Stillliegezeit Abgang / inattivitá abbandono cantiere</t>
  </si>
  <si>
    <r>
      <t>Vortriebsbeginn/inizio scavo = Summe/somma Z</t>
    </r>
    <r>
      <rPr>
        <b/>
        <vertAlign val="subscript"/>
        <sz val="8"/>
        <color indexed="10"/>
        <rFont val="Arial"/>
        <family val="2"/>
      </rPr>
      <t>1,VT2</t>
    </r>
  </si>
  <si>
    <t>Übertrag aus VT2-Blatt 2.2
riporto da VT2-foglio 2.2</t>
  </si>
  <si>
    <t>pönalisiert/penale</t>
  </si>
  <si>
    <t>Bietername/nome offerente</t>
  </si>
  <si>
    <t xml:space="preserve">2) … Zu berechnende Felder werden bei digitaler Bearbeitung automatisch berechnet. 
        Die Richtigkeit der Ergebnisse ist vom Bieter eigenverantwortlich vor der Verwendung zu prüfen.
        Le caselle di calcolo vengono calcolati automaticamente nella eleborazione digitale
        Per l'esattezza del calcolo è responsabile l'offerente prima del loro uso  </t>
  </si>
  <si>
    <t>Hinweise/avvisi:</t>
  </si>
  <si>
    <t>1) … Die Berechnung der Bauzeit erfolgt auf 2 Nachkommastellen, anschließende Weiterrechnung mit gerundeten Werten der 2. Nachkommastelle.
        Il calcolo della durata dei lavori avviene con una precicione decimale di 2, il calcolo sequente con valori tondi della seconda cifra decimale</t>
  </si>
  <si>
    <r>
      <t>Vortriebsdauer/durata scavo,  Teilzeit/tempo intermedio Z</t>
    </r>
    <r>
      <rPr>
        <b/>
        <vertAlign val="subscript"/>
        <sz val="10"/>
        <rFont val="Arial"/>
        <family val="2"/>
      </rPr>
      <t>2,VT2</t>
    </r>
  </si>
  <si>
    <t>prognostizierte Verteilung
distribuzione prognosticata</t>
  </si>
  <si>
    <t>Vortriebs-
geschwindigkeit
velocitá d'avanzamento</t>
  </si>
  <si>
    <t>Vortriebsdauer
durata scavo</t>
  </si>
  <si>
    <t>Leistung
velocitá</t>
  </si>
  <si>
    <t>Gesamtdauer
durata complessiva</t>
  </si>
  <si>
    <t>Menge
Quantitá</t>
  </si>
  <si>
    <t>Anzahl
numero</t>
  </si>
  <si>
    <t>Dauer / Ereignis
durata / evento</t>
  </si>
  <si>
    <t>zusätzliche Bauzeit für Ereignis:
tempo di lavoro supplementare per evento</t>
  </si>
  <si>
    <t>Weihnachtsabgang / abbandono natalizio</t>
  </si>
  <si>
    <t>Osterabgang / abbandono pasqua</t>
  </si>
  <si>
    <t>Feiern / Feste (Barbarafeier/ festa St. Barbara; etc.)</t>
  </si>
  <si>
    <t>1) … Die Berechnung der Bauzeit erfolgt auf 2 Nachkommastellen, anschließende Weiterrechnung mit gerundeten Werten der 2. Nachkommastelle.
         Il calcolo della durata dei lavori avviene con una precicione decimale di 2, il calcolo sequente con valori tondi della seconda cifra decimale</t>
  </si>
  <si>
    <t>Bemerkung/annotazioni</t>
  </si>
  <si>
    <t xml:space="preserve">2) … Zu berechnende Felder werden bei digitaler Bearbeitung automatisch berechnet. 
        Die Richtigkeit der Ergebnisse ist vom  Bieter eigenverantwortlich vor der Verwendung zu prüfen.
        Le caselle di calcolo vengono calcolati automaticamente nella eleborazione digitale.  
        Per l'esattezza del calcolo è responsabile l'offerente prima del loro uso  </t>
  </si>
  <si>
    <t>Rechtsgültige Fertigung des Bieters bzw. aller Unternehmen der Bietergemeinschaft</t>
  </si>
  <si>
    <t>firma legale della società unica oppure da ciascuna delle imprese associate</t>
  </si>
  <si>
    <t>firma legale</t>
  </si>
  <si>
    <t>Termin:
scadenza:</t>
  </si>
  <si>
    <r>
      <t>F</t>
    </r>
    <r>
      <rPr>
        <sz val="9"/>
        <rFont val="Arial"/>
        <family val="2"/>
      </rPr>
      <t xml:space="preserve">_Termine und Fristen
</t>
    </r>
    <r>
      <rPr>
        <b/>
        <sz val="9"/>
        <rFont val="Arial"/>
        <family val="2"/>
      </rPr>
      <t>F</t>
    </r>
    <r>
      <rPr>
        <sz val="9"/>
        <rFont val="Arial"/>
        <family val="2"/>
      </rPr>
      <t>_scadenze e termine</t>
    </r>
  </si>
  <si>
    <r>
      <t xml:space="preserve">BEREICH:            </t>
    </r>
    <r>
      <rPr>
        <b/>
        <sz val="9"/>
        <rFont val="Arial"/>
        <family val="2"/>
      </rPr>
      <t>PL</t>
    </r>
    <r>
      <rPr>
        <sz val="9"/>
        <rFont val="Arial"/>
        <family val="2"/>
      </rPr>
      <t xml:space="preserve">_ERKUNDUNGSSTOLLEN
SEZIONE.            </t>
    </r>
    <r>
      <rPr>
        <b/>
        <sz val="9"/>
        <rFont val="Arial"/>
        <family val="2"/>
      </rPr>
      <t>PL</t>
    </r>
    <r>
      <rPr>
        <sz val="9"/>
        <rFont val="Arial"/>
        <family val="2"/>
      </rPr>
      <t>_CUNICOLO ESPLORATIVO</t>
    </r>
  </si>
  <si>
    <t>Anhang FII: Bauzeitermittlung / Allegato F II: Calcolo tempi di costruzione</t>
  </si>
  <si>
    <t>AN / Affidatario</t>
  </si>
  <si>
    <t>Übertrag aus VT1-Blatt 1.2
riporto da VT1-foglio 1.2</t>
  </si>
  <si>
    <t>Anhang FII: Bauzeitermittlung - Geschlossene Bauweisen / Allegato F II: Calcolo tempi di costruzione - Gallerie naturale</t>
  </si>
  <si>
    <r>
      <t xml:space="preserve">                          F</t>
    </r>
    <r>
      <rPr>
        <sz val="9"/>
        <rFont val="Arial"/>
        <family val="2"/>
      </rPr>
      <t xml:space="preserve">_Termine und Fristen
                          </t>
    </r>
    <r>
      <rPr>
        <b/>
        <sz val="9"/>
        <rFont val="Arial"/>
        <family val="2"/>
      </rPr>
      <t>F</t>
    </r>
    <r>
      <rPr>
        <sz val="9"/>
        <rFont val="Arial"/>
        <family val="2"/>
      </rPr>
      <t>_scadenze e termine</t>
    </r>
  </si>
  <si>
    <t>Vortriebsunterbrechung gemäß ÖN B 2203-1
fermo scavo secondo ÖN B 2203-1</t>
  </si>
  <si>
    <t>T3</t>
  </si>
  <si>
    <t>T4</t>
  </si>
  <si>
    <t>T6</t>
  </si>
  <si>
    <t>T7</t>
  </si>
  <si>
    <t>T8</t>
  </si>
  <si>
    <t>Erläuterung Termine /annotazioni scadenze:</t>
  </si>
  <si>
    <r>
      <t xml:space="preserve">GEGENSTAND:  </t>
    </r>
    <r>
      <rPr>
        <b/>
        <sz val="9"/>
        <rFont val="Arial"/>
        <family val="2"/>
      </rPr>
      <t>V41</t>
    </r>
    <r>
      <rPr>
        <sz val="9"/>
        <rFont val="Arial"/>
        <family val="2"/>
      </rPr>
      <t xml:space="preserve">_LÜFTUNGSKAVERNE AHRENTAL - SCHACHT PATSCH
OGGETTO:         </t>
    </r>
    <r>
      <rPr>
        <b/>
        <sz val="9"/>
        <rFont val="Arial"/>
        <family val="2"/>
      </rPr>
      <t>V41</t>
    </r>
    <r>
      <rPr>
        <sz val="9"/>
        <rFont val="Arial"/>
        <family val="2"/>
      </rPr>
      <t>_CAMERONE DI VENTILAZIONE - POZZO PATSCH</t>
    </r>
  </si>
  <si>
    <t>Vortrieb Aufweitung ZTA 
scavo allargo ZTA</t>
  </si>
  <si>
    <t>Herstellen Rampenschüttung
Riempimento rampa</t>
  </si>
  <si>
    <t>Entfernen Asfaltdecke und Aufbringen Schüttung für Schutz Asfalt
Rimozione strati bituminosi e messa in opera strato di protezione asfalto</t>
  </si>
  <si>
    <t>Zusätzliche Stützmittel / sostegni aggiuntivi</t>
  </si>
  <si>
    <t>Kalotte - Ausbautyp 1 / calotta - tipo di scavo 1</t>
  </si>
  <si>
    <t>Stosse 2 - Ausbautyp 1 / strozzo 2 - tipo di scavo 1</t>
  </si>
  <si>
    <t>Strosse 1 - Ausbautyp 1 / strozzo 1 - tipo di scavo 1</t>
  </si>
  <si>
    <t>[Pkt]</t>
  </si>
  <si>
    <t>[Pkt/KT]</t>
  </si>
  <si>
    <t>Kalotte - Ausbautyp 2 / calotta - tipo di scavo 2</t>
  </si>
  <si>
    <t>Strosse 1 - Ausbautyp 2 / strozzo 1 - tipo di scavo 2</t>
  </si>
  <si>
    <t>Stosse 2 - Ausbautyp 2 / strozzo 2 - tipo di scavo 2</t>
  </si>
  <si>
    <t>Teillänge Aufweitung ZTA/lunghezza parziale scavo allargo ZTA</t>
  </si>
  <si>
    <t>Teillänge Lüftungskaverne LK/lunghezza parziale scavo camerone LK</t>
  </si>
  <si>
    <t>Gesamtlänge Vortrieb 1/lunghezza complessiva scavo 1</t>
  </si>
  <si>
    <t>Vortrieb 1 "Lüfterkaverne Ahrental: km 0+679 - km 0+825"
Scavo 1 "Camerone Ahrental: km 0+679 - km 1+825"</t>
  </si>
  <si>
    <t>Baubeginn bis Vortriebsbeginn Vortrieb 1
inizio lavori fino inizio scavo 1</t>
  </si>
  <si>
    <r>
      <t>Z</t>
    </r>
    <r>
      <rPr>
        <vertAlign val="subscript"/>
        <sz val="8"/>
        <rFont val="Arial"/>
        <family val="2"/>
      </rPr>
      <t>1,VT1</t>
    </r>
  </si>
  <si>
    <t>Vertraglicher Baubeginn/Baufeldübergabe bis Vortriebsbeginn Vortrieb 1
inizio lavori contrattuale/consegna del campo di lavoro fino inizio di scavo 1</t>
  </si>
  <si>
    <r>
      <t>Z</t>
    </r>
    <r>
      <rPr>
        <vertAlign val="subscript"/>
        <sz val="8"/>
        <rFont val="Arial"/>
        <family val="2"/>
      </rPr>
      <t>2,VT1</t>
    </r>
  </si>
  <si>
    <r>
      <t>Z</t>
    </r>
    <r>
      <rPr>
        <vertAlign val="subscript"/>
        <sz val="8"/>
        <rFont val="Arial"/>
        <family val="2"/>
      </rPr>
      <t>3,VT1</t>
    </r>
  </si>
  <si>
    <r>
      <t>Z</t>
    </r>
    <r>
      <rPr>
        <vertAlign val="subscript"/>
        <sz val="8"/>
        <rFont val="Arial"/>
        <family val="2"/>
      </rPr>
      <t>4,VT1</t>
    </r>
  </si>
  <si>
    <t>T3 … Vortriebsbeginn Vortrieb 1/inizio scavo 1</t>
  </si>
  <si>
    <r>
      <t>Vortriebsbeginn/inizio scavo = Summe/somma Z</t>
    </r>
    <r>
      <rPr>
        <b/>
        <vertAlign val="subscript"/>
        <sz val="8"/>
        <color indexed="10"/>
        <rFont val="Arial"/>
        <family val="2"/>
      </rPr>
      <t>1,VT1</t>
    </r>
  </si>
  <si>
    <r>
      <t>Teilzeit Z</t>
    </r>
    <r>
      <rPr>
        <vertAlign val="subscript"/>
        <sz val="10"/>
        <rFont val="Arial"/>
        <family val="2"/>
      </rPr>
      <t>2,VT1</t>
    </r>
    <r>
      <rPr>
        <b/>
        <vertAlign val="subscript"/>
        <sz val="10"/>
        <rFont val="Arial"/>
        <family val="2"/>
      </rPr>
      <t xml:space="preserve"> </t>
    </r>
    <r>
      <rPr>
        <sz val="8"/>
        <rFont val="Arial"/>
        <family val="2"/>
      </rPr>
      <t xml:space="preserve">= Gesamt-Vortriebsdauer, ohne Stillliegezeiten
</t>
    </r>
    <r>
      <rPr>
        <b/>
        <sz val="8"/>
        <rFont val="Arial"/>
        <family val="2"/>
      </rPr>
      <t>tempo intermedio Z</t>
    </r>
    <r>
      <rPr>
        <vertAlign val="subscript"/>
        <sz val="8"/>
        <rFont val="Arial"/>
        <family val="2"/>
      </rPr>
      <t>2,VT1</t>
    </r>
    <r>
      <rPr>
        <sz val="8"/>
        <rFont val="Arial"/>
        <family val="2"/>
      </rPr>
      <t xml:space="preserve"> = totale durata scavo, senza innativitá</t>
    </r>
  </si>
  <si>
    <r>
      <t>Summe Vortriebsdauer VT1</t>
    </r>
    <r>
      <rPr>
        <b/>
        <vertAlign val="subscript"/>
        <sz val="10"/>
        <rFont val="Arial"/>
        <family val="2"/>
      </rPr>
      <t xml:space="preserve">
</t>
    </r>
    <r>
      <rPr>
        <b/>
        <sz val="10"/>
        <rFont val="Arial"/>
        <family val="2"/>
      </rPr>
      <t>somma durata scavo VT1</t>
    </r>
  </si>
  <si>
    <t>Baubeginn bis Vortriebsbeginn Vortrieb 2
inizio lavori fino inizio scavo 2</t>
  </si>
  <si>
    <t>Vertraglicher Baubeginn/Baufeldübergabe bis Vortriebsbeginn Vortrieb 2
inizio lavori contrattuale/consegna del campo di lavoro fino inizio di scavo 2</t>
  </si>
  <si>
    <t>Vortrieb 2 "Schacht Patsch"
Scavo 2 "Pozzo Patsch"</t>
  </si>
  <si>
    <t>Ende Schachtbau bis Bauende
fine lavori pozzo fino alla fine lavori</t>
  </si>
  <si>
    <t>Ende Schachtbau bis vertragliches Bauende
fine lavori pozzo fino alla fine lavori contrattuale</t>
  </si>
  <si>
    <r>
      <t>Vortriebsdauer/durata scavo,  Teilzeit/tempo intermedio Z</t>
    </r>
    <r>
      <rPr>
        <b/>
        <vertAlign val="subscript"/>
        <sz val="10"/>
        <rFont val="Arial"/>
        <family val="2"/>
      </rPr>
      <t>2,VT1</t>
    </r>
  </si>
  <si>
    <t>Vortrieb Schacht Patsch SP
scavo pozzo Patsch SP</t>
  </si>
  <si>
    <t>Schacht - Ausbautyp 1 / pozzo - tipo di scavo 1</t>
  </si>
  <si>
    <t>Schacht - Ausbautyp 2 / pozzo - tipo di scavo 2</t>
  </si>
  <si>
    <t>Schacht - Ausbautyp 3 / pozzo - tipo di scavo 3</t>
  </si>
  <si>
    <t>Installation Abteufanlage
Montaggio attrezzatura per scavo pozzi</t>
  </si>
  <si>
    <t>Umstellung von Lockergesteinsvortrieb auf Festgesteinsvortrieb
Cambio del methodo di scavo da materiale sciolto a materiale in roccia</t>
  </si>
  <si>
    <t>Gesamtlänge Vortrieb 2 / lunghezza complessiva scavo 2</t>
  </si>
  <si>
    <t>Durchschlag in den Gegenvortrieb
Traforo del pozzo</t>
  </si>
  <si>
    <t>Ausbruch Mixed-face (Anzahl Abschläge)
Scavo mixed-face (numero abbattimenti)</t>
  </si>
  <si>
    <r>
      <t>Teilzeit Z</t>
    </r>
    <r>
      <rPr>
        <vertAlign val="subscript"/>
        <sz val="10"/>
        <rFont val="Arial"/>
        <family val="2"/>
      </rPr>
      <t>2,VT2</t>
    </r>
    <r>
      <rPr>
        <b/>
        <vertAlign val="subscript"/>
        <sz val="10"/>
        <rFont val="Arial"/>
        <family val="2"/>
      </rPr>
      <t xml:space="preserve"> </t>
    </r>
    <r>
      <rPr>
        <sz val="8"/>
        <rFont val="Arial"/>
        <family val="2"/>
      </rPr>
      <t xml:space="preserve">= Gesamt-Vortriebsdauer, ohne Stillliegezeiten
</t>
    </r>
    <r>
      <rPr>
        <b/>
        <sz val="8"/>
        <rFont val="Arial"/>
        <family val="2"/>
      </rPr>
      <t>tempo intermedio Z</t>
    </r>
    <r>
      <rPr>
        <vertAlign val="subscript"/>
        <sz val="8"/>
        <rFont val="Arial"/>
        <family val="2"/>
      </rPr>
      <t>2,VT2</t>
    </r>
    <r>
      <rPr>
        <sz val="8"/>
        <rFont val="Arial"/>
        <family val="2"/>
      </rPr>
      <t xml:space="preserve"> = totale durata scavo, senza innativitá</t>
    </r>
  </si>
  <si>
    <r>
      <t>Summe Vortriebsdauer VT2</t>
    </r>
    <r>
      <rPr>
        <b/>
        <vertAlign val="subscript"/>
        <sz val="10"/>
        <rFont val="Arial"/>
        <family val="2"/>
      </rPr>
      <t xml:space="preserve">
</t>
    </r>
    <r>
      <rPr>
        <b/>
        <sz val="10"/>
        <rFont val="Arial"/>
        <family val="2"/>
      </rPr>
      <t>somma durata scavo VT2</t>
    </r>
  </si>
  <si>
    <r>
      <t>maximal</t>
    </r>
    <r>
      <rPr>
        <b/>
        <i/>
        <sz val="8"/>
        <rFont val="Arial"/>
        <family val="2"/>
      </rPr>
      <t xml:space="preserve"> 30 KT </t>
    </r>
    <r>
      <rPr>
        <i/>
        <sz val="8"/>
        <rFont val="Arial"/>
        <family val="2"/>
      </rPr>
      <t>nach vertraglichem Baubeginn / Baufeldübergabe
massimo 30 giorni civili [KT] dopo l'inizio lavori contrattuale/consgena campo di lavoro</t>
    </r>
  </si>
  <si>
    <t>T5</t>
  </si>
  <si>
    <t>T9</t>
  </si>
  <si>
    <t>T9 … Bauende / fine dei lavori</t>
  </si>
  <si>
    <t>3) … Bei allen Leistungsansätzen sind sämtliche vorhersehbaren leistungsmindernden Umstände gemäß Auschreibungsunterlagen zu 
        berücksichtigen.
        Per tutti gli approcci di prestazione sono da considerare tutte le circostanze che determina una reduzione della prestazione secondo i documenti 
        d'appalto</t>
  </si>
  <si>
    <t>3) … Bei allen Leistungsansätzen sind sämtliche vorhersehbaren leistungsmindernden Umstände gemäß Auschreibungsunterlagen zu 
         berücksichtigen.
        Per tutti gli approcci di prestazione sono da considerare tutte le circostanze che determina una reduzione della prestazione secondo i documenti 
        d'appalto</t>
  </si>
  <si>
    <t>Strosse 2 - Ausbautyp 1 / strozzo 2 - tipo di scavo 1</t>
  </si>
  <si>
    <t>Vortrieb Aufweitung LK
scavo allargo LK</t>
  </si>
  <si>
    <t>Teillänge Aufweitung LK/lunghezza parziale scavo allargo LK</t>
  </si>
  <si>
    <t>VT1-Blatt 1.2: Ermittlung Gesamt-Vortriebsdauer VT 1 "Aufweitung ZTA, Aufweitung LK, Lüfterkaverne LK": km 0+679 - km 0+825"
VT1-foglio 1.2: calcolo durata totale di scavo 1 "Allargo ZTA, allargo LK, camerone di ventilazione LK": km 0+679 - km 1+825"</t>
  </si>
  <si>
    <t>Vortrieb Lüfterkaverne LK
scavo camerone di ventilazione LK</t>
  </si>
  <si>
    <t>Abbau Bestehende Einrichtung (Beleuchtung, Leitwände, Personenerf.
Rimozione attrezz. esist. (illum., New Jersey, imp. contr. acc. persone…)</t>
  </si>
  <si>
    <r>
      <t xml:space="preserve">VT1 - Blatt 1.1: Ermittlung Gesamtbauzeit Vortrieb 1 "Aufweitung ZTA, Aufweitung LK, Lüftungskaverne Ahrental LK" 
VT1 - Foglio1.1: calcolo durata lavori totale scavo 1 "Allargo ZTA, allargo LK, camerone di ventilazione LK"
</t>
    </r>
    <r>
      <rPr>
        <b/>
        <sz val="10"/>
        <color indexed="10"/>
        <rFont val="Arial"/>
        <family val="2"/>
      </rPr>
      <t>=&gt; NICHT KRITISCHER WEG
=&gt; CAMMINO NON CRITICO</t>
    </r>
  </si>
  <si>
    <r>
      <t xml:space="preserve">VT2 - Blatt 2.1: Ermittlung Gesamtbauzeit Vortrieb 2 "Schacht Patsch SP" 
VT2 - Foglio 2.1: calcolo durata lavori totale scavo 2 "Pozzo Patsch SP"
</t>
    </r>
    <r>
      <rPr>
        <b/>
        <sz val="10"/>
        <color indexed="10"/>
        <rFont val="Arial"/>
        <family val="2"/>
      </rPr>
      <t>=&gt; KRITISCHER WEG
=&gt; CAMMINO CRITICO</t>
    </r>
  </si>
  <si>
    <t>VT1-Blatt 2.2: 
Ermittlung Gesamt-Vortriebsdauer VT 2 "Schacht Patsch SP"
VT1-foglio 2.2: 
calcolo durata totale di scavo 2 "Pozzo Patsch SP"</t>
  </si>
  <si>
    <t>Teilzeit Aufweitung ZTA:</t>
  </si>
  <si>
    <t>Teilzeit Aufweitung LK:</t>
  </si>
  <si>
    <t>Teilzeit Lüftungskaverne LK:</t>
  </si>
  <si>
    <t>Errichtung Betonschott und Pumpensumpfe
Posa barriera in cls e sistemazione pozzi</t>
  </si>
  <si>
    <t>Anfahrten Gegenvortrieb Schacht Patsch
Attacco controscavo pozzo Patsch</t>
  </si>
  <si>
    <t>Sohle  / arco rovescio</t>
  </si>
  <si>
    <t>Zusätzliche Stützmittel Kalotte / sostegni aggiuntivi calotta</t>
  </si>
  <si>
    <t>Zusätzliche Stützmittel Strosse / sostegni aggiuntivi ribasso</t>
  </si>
  <si>
    <t>Strosse 2 - Ausbautyp 1 / ribasso 2 - tipo di scavo 1</t>
  </si>
  <si>
    <t>Strosse 1 - Ausbautyp 1 / ribasso 1 - tipo di scavo 1</t>
  </si>
  <si>
    <t>Zusatzzeit für das Aufbringen der 2. Lage Spritzbeton im Nachgang
Tempo aggiuntivo per l'applicazione del 2°strato di spritzbeton, fase successiva</t>
  </si>
  <si>
    <t>Zusätzliche Stützmittel Sohle / sostegni aggiuntivi arco rovescio</t>
  </si>
  <si>
    <t>Zusätzliche Stützmittel Vortrieb 1
Sostegni aggiuntivi avanzamento 1</t>
  </si>
  <si>
    <r>
      <t xml:space="preserve">Asfaltierarbeiten nach Schachtbauende </t>
    </r>
    <r>
      <rPr>
        <b/>
        <sz val="8"/>
        <color rgb="FFFF0000"/>
        <rFont val="Arial"/>
        <family val="2"/>
      </rPr>
      <t>Vortrieb 2</t>
    </r>
    <r>
      <rPr>
        <b/>
        <sz val="8"/>
        <rFont val="Arial"/>
        <family val="2"/>
      </rPr>
      <t xml:space="preserve">: km 0+712 - km 0+850
posa strati bitum. dopo la fine lavori pozzo </t>
    </r>
    <r>
      <rPr>
        <b/>
        <sz val="8"/>
        <color rgb="FFFF0000"/>
        <rFont val="Arial"/>
        <family val="2"/>
      </rPr>
      <t>scavo 2</t>
    </r>
    <r>
      <rPr>
        <b/>
        <sz val="8"/>
        <rFont val="Arial"/>
        <family val="2"/>
      </rPr>
      <t>: km 0+712 - km 0+850</t>
    </r>
  </si>
  <si>
    <t>Zusatzzeit für das Aufbringen der 2. Lage Spritzbeton + Bewehrung im Nachgang
Tempo aggiuntivo per l'applicazione del 2°strato di spritzbeton + armatura, fase successiva</t>
  </si>
  <si>
    <r>
      <t>maximal</t>
    </r>
    <r>
      <rPr>
        <b/>
        <i/>
        <sz val="8"/>
        <rFont val="Arial"/>
        <family val="2"/>
      </rPr>
      <t xml:space="preserve"> 44 KT </t>
    </r>
    <r>
      <rPr>
        <i/>
        <sz val="8"/>
        <rFont val="Arial"/>
        <family val="2"/>
      </rPr>
      <t>nach vertraglichem Baubeginn / Baufeldübergabe
massimo 44 giorni civili [KT] dopo l'inizio lavori contrattuale/consgena campo di lavoro</t>
    </r>
  </si>
  <si>
    <r>
      <t>maximal</t>
    </r>
    <r>
      <rPr>
        <b/>
        <i/>
        <sz val="8"/>
        <rFont val="Arial"/>
        <family val="2"/>
      </rPr>
      <t xml:space="preserve"> 255 KT </t>
    </r>
    <r>
      <rPr>
        <i/>
        <sz val="8"/>
        <rFont val="Arial"/>
        <family val="2"/>
      </rPr>
      <t>nach vertraglichem Baubeginn / Baufeldübergabe
massimo 255 giorni civili [KT] dopo l'inizio lavori contrattuale/consgena campo di lavoro</t>
    </r>
  </si>
  <si>
    <t>Herstellen provisorisches Schachtkopfgebäude
Costruzione edificio testata pozzo provisorio</t>
  </si>
  <si>
    <r>
      <t>maximal</t>
    </r>
    <r>
      <rPr>
        <b/>
        <i/>
        <sz val="8"/>
        <rFont val="Arial"/>
        <family val="2"/>
      </rPr>
      <t xml:space="preserve"> 280KT </t>
    </r>
    <r>
      <rPr>
        <i/>
        <sz val="8"/>
        <rFont val="Arial"/>
        <family val="2"/>
      </rPr>
      <t>nach Baubeginn
massimo 280 giorni civili [KT] dopo consegna dei lavori</t>
    </r>
  </si>
  <si>
    <r>
      <t>Stillliegezeit Abgang während Vortrieb, Teilzeit Z</t>
    </r>
    <r>
      <rPr>
        <vertAlign val="subscript"/>
        <sz val="8"/>
        <rFont val="Arial"/>
        <family val="2"/>
      </rPr>
      <t xml:space="preserve">3,VT1
</t>
    </r>
    <r>
      <rPr>
        <b/>
        <u/>
        <sz val="8"/>
        <rFont val="Arial"/>
        <family val="2"/>
      </rPr>
      <t>inattivitá abbandono cantiere durante scavo, tempo intermedio Z</t>
    </r>
    <r>
      <rPr>
        <vertAlign val="subscript"/>
        <sz val="8"/>
        <rFont val="Arial"/>
        <family val="2"/>
      </rPr>
      <t>3,VT1</t>
    </r>
  </si>
  <si>
    <r>
      <t>Teilzeit Z</t>
    </r>
    <r>
      <rPr>
        <vertAlign val="subscript"/>
        <sz val="8"/>
        <rFont val="Arial"/>
        <family val="2"/>
      </rPr>
      <t>3,VT1</t>
    </r>
    <r>
      <rPr>
        <sz val="8"/>
        <rFont val="Arial"/>
        <family val="2"/>
      </rPr>
      <t xml:space="preserve"> = Stillliegezeit Abgang während Vortrieb
</t>
    </r>
    <r>
      <rPr>
        <sz val="10"/>
        <rFont val="Arial"/>
        <family val="2"/>
      </rPr>
      <t>t</t>
    </r>
    <r>
      <rPr>
        <b/>
        <sz val="10"/>
        <rFont val="Arial"/>
        <family val="2"/>
      </rPr>
      <t>empo intermedio Z</t>
    </r>
    <r>
      <rPr>
        <vertAlign val="subscript"/>
        <sz val="10"/>
        <rFont val="Arial"/>
        <family val="2"/>
      </rPr>
      <t>3,VT1</t>
    </r>
    <r>
      <rPr>
        <sz val="8"/>
        <rFont val="Arial"/>
        <family val="2"/>
      </rPr>
      <t xml:space="preserve"> = tempi innativitá abbandono durante scavo</t>
    </r>
  </si>
  <si>
    <r>
      <t>= Z</t>
    </r>
    <r>
      <rPr>
        <b/>
        <i/>
        <vertAlign val="subscript"/>
        <sz val="10"/>
        <rFont val="Arial"/>
        <family val="2"/>
      </rPr>
      <t xml:space="preserve">2,VT1 </t>
    </r>
    <r>
      <rPr>
        <b/>
        <i/>
        <sz val="10"/>
        <rFont val="Arial"/>
        <family val="2"/>
      </rPr>
      <t>+ Z</t>
    </r>
    <r>
      <rPr>
        <b/>
        <i/>
        <vertAlign val="subscript"/>
        <sz val="10"/>
        <rFont val="Arial"/>
        <family val="2"/>
      </rPr>
      <t>3,VT1</t>
    </r>
  </si>
  <si>
    <r>
      <t>Vortrieb 1/scavo 1 = Summe/somma  Z</t>
    </r>
    <r>
      <rPr>
        <b/>
        <vertAlign val="subscript"/>
        <sz val="8"/>
        <rFont val="Arial"/>
        <family val="2"/>
      </rPr>
      <t>2,VT1</t>
    </r>
    <r>
      <rPr>
        <b/>
        <sz val="8"/>
        <rFont val="Arial"/>
        <family val="2"/>
      </rPr>
      <t xml:space="preserve"> + Z</t>
    </r>
    <r>
      <rPr>
        <b/>
        <vertAlign val="subscript"/>
        <sz val="8"/>
        <rFont val="Arial"/>
        <family val="2"/>
      </rPr>
      <t>3,VT1</t>
    </r>
    <r>
      <rPr>
        <b/>
        <sz val="8"/>
        <rFont val="Arial"/>
        <family val="2"/>
      </rPr>
      <t/>
    </r>
  </si>
  <si>
    <r>
      <t>Stillliegezeit Abgang während Vortrieb, Teilzeit Z</t>
    </r>
    <r>
      <rPr>
        <vertAlign val="subscript"/>
        <sz val="8"/>
        <rFont val="Arial"/>
        <family val="2"/>
      </rPr>
      <t xml:space="preserve">3,VT2
</t>
    </r>
    <r>
      <rPr>
        <b/>
        <u/>
        <sz val="8"/>
        <rFont val="Arial"/>
        <family val="2"/>
      </rPr>
      <t>inattivitá abbandono cantiere durante scavo, tempo intermedio Z</t>
    </r>
    <r>
      <rPr>
        <vertAlign val="subscript"/>
        <sz val="8"/>
        <rFont val="Arial"/>
        <family val="2"/>
      </rPr>
      <t>3,VT2</t>
    </r>
  </si>
  <si>
    <r>
      <t>Teilzeit Z</t>
    </r>
    <r>
      <rPr>
        <vertAlign val="subscript"/>
        <sz val="8"/>
        <rFont val="Arial"/>
        <family val="2"/>
      </rPr>
      <t>3,VT2</t>
    </r>
    <r>
      <rPr>
        <sz val="8"/>
        <rFont val="Arial"/>
        <family val="2"/>
      </rPr>
      <t xml:space="preserve"> = Stillliegezeit Abgang während Vortrieb
</t>
    </r>
    <r>
      <rPr>
        <sz val="10"/>
        <rFont val="Arial"/>
        <family val="2"/>
      </rPr>
      <t>t</t>
    </r>
    <r>
      <rPr>
        <b/>
        <sz val="10"/>
        <rFont val="Arial"/>
        <family val="2"/>
      </rPr>
      <t>empo intermedio Z</t>
    </r>
    <r>
      <rPr>
        <vertAlign val="subscript"/>
        <sz val="10"/>
        <rFont val="Arial"/>
        <family val="2"/>
      </rPr>
      <t>3,VT2</t>
    </r>
    <r>
      <rPr>
        <sz val="8"/>
        <rFont val="Arial"/>
        <family val="2"/>
      </rPr>
      <t xml:space="preserve"> = tempi innativitá abbandono durante scavo</t>
    </r>
  </si>
  <si>
    <r>
      <t>= Z</t>
    </r>
    <r>
      <rPr>
        <b/>
        <i/>
        <vertAlign val="subscript"/>
        <sz val="10"/>
        <rFont val="Arial"/>
        <family val="2"/>
      </rPr>
      <t xml:space="preserve">2,VT2 </t>
    </r>
    <r>
      <rPr>
        <b/>
        <i/>
        <sz val="10"/>
        <rFont val="Arial"/>
        <family val="2"/>
      </rPr>
      <t>+ Z</t>
    </r>
    <r>
      <rPr>
        <b/>
        <i/>
        <vertAlign val="subscript"/>
        <sz val="10"/>
        <rFont val="Arial"/>
        <family val="2"/>
      </rPr>
      <t>3,VT2</t>
    </r>
    <r>
      <rPr>
        <b/>
        <i/>
        <sz val="10"/>
        <rFont val="Arial"/>
        <family val="2"/>
      </rPr>
      <t/>
    </r>
  </si>
  <si>
    <r>
      <t>Vortrieb 2/scavo 2 = Summe/somma  Z</t>
    </r>
    <r>
      <rPr>
        <b/>
        <vertAlign val="subscript"/>
        <sz val="8"/>
        <rFont val="Arial"/>
        <family val="2"/>
      </rPr>
      <t>2,VT2</t>
    </r>
    <r>
      <rPr>
        <b/>
        <sz val="8"/>
        <rFont val="Arial"/>
        <family val="2"/>
      </rPr>
      <t xml:space="preserve"> + Z</t>
    </r>
    <r>
      <rPr>
        <b/>
        <vertAlign val="subscript"/>
        <sz val="8"/>
        <rFont val="Arial"/>
        <family val="2"/>
      </rPr>
      <t>3,VT2</t>
    </r>
  </si>
  <si>
    <r>
      <t>Vortriebsende 2 / fine scavo 2 = Summe/somma Z</t>
    </r>
    <r>
      <rPr>
        <b/>
        <vertAlign val="subscript"/>
        <sz val="8"/>
        <rFont val="Arial"/>
        <family val="2"/>
      </rPr>
      <t>1,VT2</t>
    </r>
    <r>
      <rPr>
        <b/>
        <sz val="8"/>
        <rFont val="Arial"/>
        <family val="2"/>
      </rPr>
      <t xml:space="preserve"> + Z</t>
    </r>
    <r>
      <rPr>
        <b/>
        <vertAlign val="subscript"/>
        <sz val="8"/>
        <rFont val="Arial"/>
        <family val="2"/>
      </rPr>
      <t>2,VT2</t>
    </r>
    <r>
      <rPr>
        <b/>
        <sz val="8"/>
        <rFont val="Arial"/>
        <family val="2"/>
      </rPr>
      <t xml:space="preserve"> + Z</t>
    </r>
    <r>
      <rPr>
        <b/>
        <vertAlign val="subscript"/>
        <sz val="8"/>
        <rFont val="Arial"/>
        <family val="2"/>
      </rPr>
      <t>3,VT2</t>
    </r>
  </si>
  <si>
    <r>
      <t>Ende Schachtbau VT 2 / fine lavori pozzo VT 2 = 
= Summe/somma Z</t>
    </r>
    <r>
      <rPr>
        <b/>
        <vertAlign val="subscript"/>
        <sz val="8"/>
        <rFont val="Arial"/>
        <family val="2"/>
      </rPr>
      <t>1,VT2</t>
    </r>
    <r>
      <rPr>
        <b/>
        <sz val="8"/>
        <rFont val="Arial"/>
        <family val="2"/>
      </rPr>
      <t xml:space="preserve"> + Z</t>
    </r>
    <r>
      <rPr>
        <b/>
        <vertAlign val="subscript"/>
        <sz val="8"/>
        <rFont val="Arial"/>
        <family val="2"/>
      </rPr>
      <t>2,VT2</t>
    </r>
    <r>
      <rPr>
        <b/>
        <sz val="8"/>
        <rFont val="Arial"/>
        <family val="2"/>
      </rPr>
      <t xml:space="preserve"> + Z</t>
    </r>
    <r>
      <rPr>
        <b/>
        <vertAlign val="subscript"/>
        <sz val="8"/>
        <rFont val="Arial"/>
        <family val="2"/>
      </rPr>
      <t>3,VT2</t>
    </r>
    <r>
      <rPr>
        <b/>
        <sz val="8"/>
        <rFont val="Arial"/>
        <family val="2"/>
      </rPr>
      <t xml:space="preserve"> + Z</t>
    </r>
    <r>
      <rPr>
        <b/>
        <vertAlign val="subscript"/>
        <sz val="8"/>
        <rFont val="Arial"/>
        <family val="2"/>
      </rPr>
      <t>4,VT2</t>
    </r>
    <r>
      <rPr>
        <b/>
        <sz val="8"/>
        <rFont val="Arial"/>
        <family val="2"/>
      </rPr>
      <t/>
    </r>
  </si>
  <si>
    <r>
      <t>Bauende / fine lavori = 
= Summe/somma Z</t>
    </r>
    <r>
      <rPr>
        <b/>
        <vertAlign val="subscript"/>
        <sz val="8"/>
        <rFont val="Arial"/>
        <family val="2"/>
      </rPr>
      <t>1,VT2</t>
    </r>
    <r>
      <rPr>
        <b/>
        <sz val="8"/>
        <rFont val="Arial"/>
        <family val="2"/>
      </rPr>
      <t xml:space="preserve"> + Z</t>
    </r>
    <r>
      <rPr>
        <b/>
        <vertAlign val="subscript"/>
        <sz val="8"/>
        <rFont val="Arial"/>
        <family val="2"/>
      </rPr>
      <t>2,VT2</t>
    </r>
    <r>
      <rPr>
        <b/>
        <sz val="8"/>
        <rFont val="Arial"/>
        <family val="2"/>
      </rPr>
      <t xml:space="preserve"> + Z</t>
    </r>
    <r>
      <rPr>
        <b/>
        <vertAlign val="subscript"/>
        <sz val="8"/>
        <rFont val="Arial"/>
        <family val="2"/>
      </rPr>
      <t>3,VT2</t>
    </r>
    <r>
      <rPr>
        <b/>
        <sz val="8"/>
        <rFont val="Arial"/>
        <family val="2"/>
      </rPr>
      <t xml:space="preserve"> + Z</t>
    </r>
    <r>
      <rPr>
        <b/>
        <vertAlign val="subscript"/>
        <sz val="8"/>
        <rFont val="Arial"/>
        <family val="2"/>
      </rPr>
      <t>4,VT2</t>
    </r>
    <r>
      <rPr>
        <b/>
        <sz val="8"/>
        <rFont val="Arial"/>
        <family val="2"/>
      </rPr>
      <t xml:space="preserve"> + Z</t>
    </r>
    <r>
      <rPr>
        <b/>
        <vertAlign val="subscript"/>
        <sz val="8"/>
        <rFont val="Arial"/>
        <family val="2"/>
      </rPr>
      <t>5,VT2</t>
    </r>
    <r>
      <rPr>
        <b/>
        <sz val="8"/>
        <rFont val="Arial"/>
        <family val="2"/>
      </rPr>
      <t/>
    </r>
  </si>
  <si>
    <t>Asfaltierarbeiten km 0+712 bis km 0+850
Posa dei strati bituminosi da km 0+712 a km 0+850</t>
  </si>
  <si>
    <t>T8 … Ende Fahrbahn/fine dei lavori della carreggiata</t>
  </si>
  <si>
    <r>
      <t xml:space="preserve"> = Z</t>
    </r>
    <r>
      <rPr>
        <b/>
        <vertAlign val="subscript"/>
        <sz val="10"/>
        <rFont val="Arial"/>
        <family val="2"/>
      </rPr>
      <t>2,VT2</t>
    </r>
    <r>
      <rPr>
        <b/>
        <sz val="10"/>
        <rFont val="Arial"/>
        <family val="2"/>
      </rPr>
      <t xml:space="preserve"> + Z</t>
    </r>
    <r>
      <rPr>
        <b/>
        <vertAlign val="subscript"/>
        <sz val="10"/>
        <rFont val="Arial"/>
        <family val="2"/>
      </rPr>
      <t>3,VT2</t>
    </r>
    <r>
      <rPr>
        <sz val="11"/>
        <color theme="1"/>
        <rFont val="Calibri"/>
        <family val="2"/>
        <scheme val="minor"/>
      </rPr>
      <t/>
    </r>
  </si>
  <si>
    <r>
      <t xml:space="preserve"> = Z</t>
    </r>
    <r>
      <rPr>
        <b/>
        <vertAlign val="subscript"/>
        <sz val="10"/>
        <rFont val="Arial"/>
        <family val="2"/>
      </rPr>
      <t>2,VT1</t>
    </r>
    <r>
      <rPr>
        <b/>
        <sz val="10"/>
        <rFont val="Arial"/>
        <family val="2"/>
      </rPr>
      <t xml:space="preserve"> + Z</t>
    </r>
    <r>
      <rPr>
        <b/>
        <vertAlign val="subscript"/>
        <sz val="10"/>
        <rFont val="Arial"/>
        <family val="2"/>
      </rPr>
      <t>3,VT1</t>
    </r>
    <r>
      <rPr>
        <sz val="11"/>
        <color theme="1"/>
        <rFont val="Calibri"/>
        <family val="2"/>
        <scheme val="minor"/>
      </rPr>
      <t/>
    </r>
  </si>
  <si>
    <r>
      <t>Vortriebsende 1 / fine scavo 1 = Summe/somma Z</t>
    </r>
    <r>
      <rPr>
        <b/>
        <vertAlign val="subscript"/>
        <sz val="8"/>
        <rFont val="Arial"/>
        <family val="2"/>
      </rPr>
      <t>1,VT1</t>
    </r>
    <r>
      <rPr>
        <b/>
        <sz val="8"/>
        <rFont val="Arial"/>
        <family val="2"/>
      </rPr>
      <t xml:space="preserve"> + Z</t>
    </r>
    <r>
      <rPr>
        <b/>
        <vertAlign val="subscript"/>
        <sz val="8"/>
        <rFont val="Arial"/>
        <family val="2"/>
      </rPr>
      <t>2,VT1</t>
    </r>
    <r>
      <rPr>
        <b/>
        <sz val="8"/>
        <rFont val="Arial"/>
        <family val="2"/>
      </rPr>
      <t xml:space="preserve"> + Z</t>
    </r>
    <r>
      <rPr>
        <b/>
        <vertAlign val="subscript"/>
        <sz val="8"/>
        <rFont val="Arial"/>
        <family val="2"/>
      </rPr>
      <t>3,VT1</t>
    </r>
    <r>
      <rPr>
        <b/>
        <sz val="8"/>
        <rFont val="Arial"/>
        <family val="2"/>
      </rPr>
      <t/>
    </r>
  </si>
  <si>
    <t>Herstellen Sohlauffüllung km 0+712 - km 0+850
riempimento arco rovescio km 0+712 - km 0+850</t>
  </si>
  <si>
    <r>
      <t xml:space="preserve">Ende Fahrbahn VT 1 /fine lavori della carreggiata VT 1 = 
= Summe/somma </t>
    </r>
    <r>
      <rPr>
        <b/>
        <sz val="8"/>
        <color rgb="FFFF0000"/>
        <rFont val="Arial"/>
        <family val="2"/>
      </rPr>
      <t>Z</t>
    </r>
    <r>
      <rPr>
        <b/>
        <vertAlign val="subscript"/>
        <sz val="8"/>
        <color rgb="FFFF0000"/>
        <rFont val="Arial"/>
        <family val="2"/>
      </rPr>
      <t>1,VT2</t>
    </r>
    <r>
      <rPr>
        <b/>
        <sz val="8"/>
        <color rgb="FFFF0000"/>
        <rFont val="Arial"/>
        <family val="2"/>
      </rPr>
      <t xml:space="preserve"> + Z</t>
    </r>
    <r>
      <rPr>
        <b/>
        <vertAlign val="subscript"/>
        <sz val="8"/>
        <color rgb="FFFF0000"/>
        <rFont val="Arial"/>
        <family val="2"/>
      </rPr>
      <t>2,VT2</t>
    </r>
    <r>
      <rPr>
        <b/>
        <sz val="8"/>
        <color rgb="FFFF0000"/>
        <rFont val="Arial"/>
        <family val="2"/>
      </rPr>
      <t xml:space="preserve"> + Z</t>
    </r>
    <r>
      <rPr>
        <b/>
        <vertAlign val="subscript"/>
        <sz val="8"/>
        <color rgb="FFFF0000"/>
        <rFont val="Arial"/>
        <family val="2"/>
      </rPr>
      <t>3,VT2</t>
    </r>
    <r>
      <rPr>
        <b/>
        <sz val="8"/>
        <color rgb="FFFF0000"/>
        <rFont val="Arial"/>
        <family val="2"/>
      </rPr>
      <t xml:space="preserve"> + Z</t>
    </r>
    <r>
      <rPr>
        <b/>
        <vertAlign val="subscript"/>
        <sz val="8"/>
        <color rgb="FFFF0000"/>
        <rFont val="Arial"/>
        <family val="2"/>
      </rPr>
      <t>4,VT2</t>
    </r>
    <r>
      <rPr>
        <b/>
        <sz val="8"/>
        <rFont val="Arial"/>
        <family val="2"/>
      </rPr>
      <t xml:space="preserve"> +  Z</t>
    </r>
    <r>
      <rPr>
        <b/>
        <vertAlign val="subscript"/>
        <sz val="8"/>
        <rFont val="Arial"/>
        <family val="2"/>
      </rPr>
      <t>4,VT1</t>
    </r>
  </si>
  <si>
    <t>T4 … Vortriebsbeginn Vortrieb 1/inizio scavo 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</si>
</sst>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0_ ;\-#,##0.00\ "/>
    <numFmt numFmtId="166" formatCode="&quot;ZOZ  -  K 7 / &quot;0.00"/>
    <numFmt numFmtId="167" formatCode="0.00\ &quot;m&quot;"/>
  </numFmts>
  <fonts count="42" x14ac:knownFonts="1">
    <font>
      <sz val="10"/>
      <name val="Arial"/>
    </font>
    <font>
      <sz val="11"/>
      <color theme="1"/>
      <name val="Calibri"/>
      <family val="2"/>
      <scheme val="minor"/>
    </font>
    <font>
      <sz val="10"/>
      <name val="Arial"/>
      <family val="2"/>
    </font>
    <font>
      <sz val="8"/>
      <name val="Arial"/>
      <family val="2"/>
    </font>
    <font>
      <b/>
      <sz val="8"/>
      <name val="Arial"/>
      <family val="2"/>
    </font>
    <font>
      <b/>
      <sz val="10"/>
      <name val="Arial"/>
      <family val="2"/>
    </font>
    <font>
      <sz val="10"/>
      <name val="Arial"/>
      <family val="2"/>
    </font>
    <font>
      <b/>
      <i/>
      <sz val="8"/>
      <name val="Arial"/>
      <family val="2"/>
    </font>
    <font>
      <i/>
      <sz val="8"/>
      <name val="Arial"/>
      <family val="2"/>
    </font>
    <font>
      <vertAlign val="subscript"/>
      <sz val="8"/>
      <name val="Arial"/>
      <family val="2"/>
    </font>
    <font>
      <b/>
      <sz val="10"/>
      <name val="Arial"/>
      <family val="2"/>
    </font>
    <font>
      <b/>
      <vertAlign val="subscript"/>
      <sz val="10"/>
      <name val="Arial"/>
      <family val="2"/>
    </font>
    <font>
      <i/>
      <sz val="10"/>
      <name val="Arial"/>
      <family val="2"/>
    </font>
    <font>
      <b/>
      <i/>
      <u/>
      <sz val="8"/>
      <name val="Arial"/>
      <family val="2"/>
    </font>
    <font>
      <b/>
      <vertAlign val="subscript"/>
      <sz val="8"/>
      <name val="Arial"/>
      <family val="2"/>
    </font>
    <font>
      <sz val="8"/>
      <name val="Arial"/>
      <family val="2"/>
    </font>
    <font>
      <i/>
      <sz val="8"/>
      <color indexed="10"/>
      <name val="Arial"/>
      <family val="2"/>
    </font>
    <font>
      <vertAlign val="superscript"/>
      <sz val="8"/>
      <name val="Arial"/>
      <family val="2"/>
    </font>
    <font>
      <b/>
      <sz val="12"/>
      <name val="Arial"/>
      <family val="2"/>
    </font>
    <font>
      <sz val="8"/>
      <color indexed="45"/>
      <name val="Arial"/>
      <family val="2"/>
    </font>
    <font>
      <b/>
      <sz val="8"/>
      <color indexed="45"/>
      <name val="Arial"/>
      <family val="2"/>
    </font>
    <font>
      <sz val="8"/>
      <color indexed="45"/>
      <name val="Arial"/>
      <family val="2"/>
    </font>
    <font>
      <sz val="8"/>
      <color indexed="10"/>
      <name val="Arial"/>
      <family val="2"/>
    </font>
    <font>
      <b/>
      <sz val="8"/>
      <color indexed="10"/>
      <name val="Arial"/>
      <family val="2"/>
    </font>
    <font>
      <sz val="8"/>
      <color indexed="10"/>
      <name val="Arial"/>
      <family val="2"/>
    </font>
    <font>
      <b/>
      <vertAlign val="subscript"/>
      <sz val="8"/>
      <color indexed="10"/>
      <name val="Arial"/>
      <family val="2"/>
    </font>
    <font>
      <sz val="9"/>
      <name val="Arial"/>
      <family val="2"/>
    </font>
    <font>
      <b/>
      <sz val="9"/>
      <name val="Arial"/>
      <family val="2"/>
    </font>
    <font>
      <b/>
      <sz val="14"/>
      <color indexed="10"/>
      <name val="Arial"/>
      <family val="2"/>
    </font>
    <font>
      <b/>
      <sz val="10"/>
      <color indexed="10"/>
      <name val="Arial"/>
      <family val="2"/>
    </font>
    <font>
      <vertAlign val="subscript"/>
      <sz val="10"/>
      <name val="Arial"/>
      <family val="2"/>
    </font>
    <font>
      <b/>
      <u/>
      <sz val="8"/>
      <name val="Arial"/>
      <family val="2"/>
    </font>
    <font>
      <b/>
      <i/>
      <sz val="10"/>
      <name val="Arial"/>
      <family val="2"/>
    </font>
    <font>
      <b/>
      <i/>
      <vertAlign val="subscript"/>
      <sz val="10"/>
      <name val="Arial"/>
      <family val="2"/>
    </font>
    <font>
      <sz val="10"/>
      <name val="Arial"/>
      <family val="2"/>
    </font>
    <font>
      <sz val="10"/>
      <name val="Arial"/>
      <family val="2"/>
    </font>
    <font>
      <sz val="10"/>
      <name val="Arial"/>
      <family val="2"/>
    </font>
    <font>
      <b/>
      <sz val="20"/>
      <color rgb="FFFF0000"/>
      <name val="Arial"/>
      <family val="2"/>
    </font>
    <font>
      <b/>
      <sz val="18"/>
      <color rgb="FFFF0000"/>
      <name val="Arial"/>
      <family val="2"/>
    </font>
    <font>
      <b/>
      <sz val="8"/>
      <color rgb="FFFF0000"/>
      <name val="Arial"/>
      <family val="2"/>
    </font>
    <font>
      <b/>
      <vertAlign val="subscript"/>
      <sz val="8"/>
      <color rgb="FFFF0000"/>
      <name val="Arial"/>
      <family val="2"/>
    </font>
    <font>
      <sz val="7"/>
      <name val="Arial"/>
      <family val="2"/>
    </font>
  </fonts>
  <fills count="12">
    <fill>
      <patternFill patternType="none"/>
    </fill>
    <fill>
      <patternFill patternType="gray125"/>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indexed="51"/>
        <bgColor indexed="64"/>
      </patternFill>
    </fill>
    <fill>
      <patternFill patternType="solid">
        <fgColor indexed="41"/>
        <bgColor indexed="64"/>
      </patternFill>
    </fill>
    <fill>
      <patternFill patternType="solid">
        <fgColor rgb="FFFFFF00"/>
        <bgColor indexed="64"/>
      </patternFill>
    </fill>
    <fill>
      <patternFill patternType="solid">
        <fgColor rgb="FFFFFF99"/>
        <bgColor indexed="64"/>
      </patternFill>
    </fill>
    <fill>
      <patternFill patternType="solid">
        <fgColor rgb="FFFFCC99"/>
        <bgColor indexed="64"/>
      </patternFill>
    </fill>
    <fill>
      <patternFill patternType="solid">
        <fgColor theme="9" tint="0.3999755851924192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uble">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s>
  <cellStyleXfs count="13">
    <xf numFmtId="0" fontId="0" fillId="0" borderId="0"/>
    <xf numFmtId="164" fontId="2" fillId="0" borderId="0" applyFont="0" applyFill="0" applyBorder="0" applyAlignment="0" applyProtection="0"/>
    <xf numFmtId="164" fontId="34"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35" fillId="0" borderId="0" applyFont="0" applyFill="0" applyBorder="0" applyAlignment="0" applyProtection="0"/>
    <xf numFmtId="164" fontId="6" fillId="0" borderId="0" applyFont="0" applyFill="0" applyBorder="0" applyAlignment="0" applyProtection="0"/>
    <xf numFmtId="164" fontId="3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9" fontId="36" fillId="0" borderId="0" applyFont="0" applyFill="0" applyBorder="0" applyAlignment="0" applyProtection="0"/>
    <xf numFmtId="9" fontId="6" fillId="0" borderId="0" applyFont="0" applyFill="0" applyBorder="0" applyAlignment="0" applyProtection="0"/>
    <xf numFmtId="0" fontId="6" fillId="0" borderId="0"/>
  </cellStyleXfs>
  <cellXfs count="262">
    <xf numFmtId="0" fontId="0" fillId="0" borderId="0" xfId="0"/>
    <xf numFmtId="0" fontId="3" fillId="2" borderId="1" xfId="0" applyFont="1" applyFill="1" applyBorder="1" applyAlignment="1" applyProtection="1">
      <alignment horizontal="center" vertical="center"/>
    </xf>
    <xf numFmtId="0" fontId="3" fillId="0" borderId="0" xfId="0" applyFont="1" applyAlignment="1" applyProtection="1">
      <alignment vertical="center"/>
    </xf>
    <xf numFmtId="0" fontId="3" fillId="3" borderId="1" xfId="0" applyFont="1" applyFill="1" applyBorder="1" applyAlignment="1" applyProtection="1">
      <alignment horizontal="center" vertical="center"/>
    </xf>
    <xf numFmtId="0" fontId="3" fillId="4" borderId="1" xfId="0" applyFont="1" applyFill="1" applyBorder="1" applyAlignment="1" applyProtection="1">
      <alignment horizontal="center" vertical="center"/>
    </xf>
    <xf numFmtId="0" fontId="3" fillId="0" borderId="0" xfId="0" applyFont="1" applyAlignment="1" applyProtection="1">
      <alignment horizontal="center" vertical="center"/>
    </xf>
    <xf numFmtId="0" fontId="5" fillId="0" borderId="0" xfId="0" applyFont="1" applyAlignment="1" applyProtection="1">
      <alignment vertical="center"/>
    </xf>
    <xf numFmtId="0" fontId="13" fillId="0" borderId="0" xfId="0" applyFont="1" applyAlignment="1" applyProtection="1">
      <alignment horizontal="left" vertical="center" indent="1"/>
    </xf>
    <xf numFmtId="0" fontId="3" fillId="0" borderId="3" xfId="0" applyFont="1" applyBorder="1" applyAlignment="1" applyProtection="1">
      <alignment horizontal="left" vertical="center" indent="1"/>
    </xf>
    <xf numFmtId="0" fontId="3" fillId="0" borderId="4" xfId="0" applyFont="1" applyBorder="1" applyAlignment="1" applyProtection="1">
      <alignment horizontal="left" vertical="center" indent="1"/>
    </xf>
    <xf numFmtId="0" fontId="3" fillId="0" borderId="5" xfId="0" applyFont="1" applyBorder="1" applyAlignment="1" applyProtection="1">
      <alignment horizontal="left" vertical="center" indent="1"/>
    </xf>
    <xf numFmtId="0" fontId="3" fillId="0" borderId="2"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0" borderId="5" xfId="0" applyFont="1" applyBorder="1" applyAlignment="1" applyProtection="1">
      <alignment horizontal="center" vertical="center"/>
    </xf>
    <xf numFmtId="2" fontId="3" fillId="2" borderId="7" xfId="0" applyNumberFormat="1" applyFont="1" applyFill="1" applyBorder="1" applyAlignment="1" applyProtection="1">
      <alignment horizontal="right" vertical="center" indent="1"/>
      <protection locked="0"/>
    </xf>
    <xf numFmtId="2" fontId="3" fillId="2" borderId="2" xfId="0" applyNumberFormat="1" applyFont="1" applyFill="1" applyBorder="1" applyAlignment="1" applyProtection="1">
      <alignment horizontal="right" vertical="center" indent="1"/>
      <protection locked="0"/>
    </xf>
    <xf numFmtId="2" fontId="3" fillId="2" borderId="4" xfId="0" applyNumberFormat="1" applyFont="1" applyFill="1" applyBorder="1" applyAlignment="1" applyProtection="1">
      <alignment horizontal="right" vertical="center" indent="1"/>
      <protection locked="0"/>
    </xf>
    <xf numFmtId="4" fontId="3" fillId="2" borderId="1" xfId="0" applyNumberFormat="1" applyFont="1" applyFill="1" applyBorder="1" applyAlignment="1" applyProtection="1">
      <alignment horizontal="right" vertical="center" indent="1"/>
      <protection locked="0"/>
    </xf>
    <xf numFmtId="0" fontId="3" fillId="0" borderId="1" xfId="0" applyFont="1" applyBorder="1" applyAlignment="1" applyProtection="1">
      <alignment horizontal="left" vertical="center" indent="1"/>
    </xf>
    <xf numFmtId="0" fontId="3" fillId="0" borderId="1" xfId="0" applyFont="1" applyBorder="1" applyAlignment="1" applyProtection="1">
      <alignment horizontal="center" vertical="center"/>
    </xf>
    <xf numFmtId="0" fontId="3" fillId="0" borderId="8" xfId="0" applyFont="1" applyBorder="1" applyAlignment="1" applyProtection="1">
      <alignment vertical="center"/>
    </xf>
    <xf numFmtId="2" fontId="3" fillId="0" borderId="8" xfId="0" applyNumberFormat="1" applyFont="1" applyFill="1" applyBorder="1" applyAlignment="1" applyProtection="1">
      <alignment horizontal="right" vertical="center" indent="1"/>
    </xf>
    <xf numFmtId="166" fontId="3" fillId="0" borderId="9" xfId="0" applyNumberFormat="1" applyFont="1" applyFill="1" applyBorder="1" applyAlignment="1" applyProtection="1">
      <alignment horizontal="left" vertical="center" indent="1"/>
    </xf>
    <xf numFmtId="0" fontId="3" fillId="0" borderId="14" xfId="0" applyFont="1" applyBorder="1" applyAlignment="1" applyProtection="1">
      <alignment vertical="center"/>
    </xf>
    <xf numFmtId="0" fontId="3" fillId="0" borderId="15" xfId="0" applyFont="1" applyBorder="1" applyAlignment="1" applyProtection="1">
      <alignment horizontal="left" vertical="center" indent="1"/>
    </xf>
    <xf numFmtId="0" fontId="26" fillId="0" borderId="0" xfId="0" applyFont="1" applyFill="1" applyAlignment="1" applyProtection="1">
      <alignment vertical="center"/>
    </xf>
    <xf numFmtId="0" fontId="3" fillId="0" borderId="0" xfId="0" applyFont="1" applyBorder="1" applyAlignment="1" applyProtection="1">
      <alignment vertical="center"/>
    </xf>
    <xf numFmtId="2" fontId="3" fillId="0" borderId="0" xfId="0" applyNumberFormat="1" applyFont="1" applyAlignment="1" applyProtection="1">
      <alignment vertical="center"/>
    </xf>
    <xf numFmtId="0" fontId="10" fillId="0" borderId="0" xfId="0" applyFont="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center" vertical="center"/>
    </xf>
    <xf numFmtId="0" fontId="8" fillId="0" borderId="0" xfId="0" applyFont="1" applyAlignment="1" applyProtection="1">
      <alignment horizontal="left" vertical="center" indent="1"/>
    </xf>
    <xf numFmtId="4" fontId="3" fillId="0" borderId="0" xfId="0" applyNumberFormat="1" applyFont="1" applyAlignment="1" applyProtection="1">
      <alignment horizontal="right" vertical="center" indent="1"/>
    </xf>
    <xf numFmtId="0" fontId="6" fillId="0" borderId="0" xfId="0" applyFont="1" applyAlignment="1" applyProtection="1">
      <alignment horizontal="left" vertical="center" indent="1"/>
    </xf>
    <xf numFmtId="4" fontId="6" fillId="0" borderId="0" xfId="0" applyNumberFormat="1" applyFont="1" applyAlignment="1" applyProtection="1">
      <alignment horizontal="right" vertical="center" indent="1"/>
    </xf>
    <xf numFmtId="0" fontId="3" fillId="0" borderId="0" xfId="0" applyFont="1" applyAlignment="1" applyProtection="1">
      <alignment horizontal="left" vertical="center" indent="1"/>
    </xf>
    <xf numFmtId="0" fontId="3" fillId="0" borderId="16" xfId="0" applyFont="1" applyFill="1" applyBorder="1" applyAlignment="1" applyProtection="1">
      <alignment horizontal="left" vertical="center" indent="1"/>
    </xf>
    <xf numFmtId="4" fontId="3" fillId="0" borderId="19" xfId="0" applyNumberFormat="1" applyFont="1" applyBorder="1" applyAlignment="1" applyProtection="1">
      <alignment horizontal="right" vertical="center" indent="1"/>
    </xf>
    <xf numFmtId="0" fontId="3" fillId="0" borderId="19" xfId="0" applyFont="1" applyBorder="1" applyAlignment="1" applyProtection="1">
      <alignment horizontal="center" vertical="center"/>
    </xf>
    <xf numFmtId="0" fontId="3" fillId="0" borderId="16"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0" xfId="0" applyFont="1" applyBorder="1" applyAlignment="1" applyProtection="1">
      <alignment horizontal="left" vertical="center" indent="1"/>
    </xf>
    <xf numFmtId="4" fontId="3" fillId="0" borderId="17" xfId="0" applyNumberFormat="1" applyFont="1" applyBorder="1" applyAlignment="1" applyProtection="1">
      <alignment horizontal="right" vertical="center" indent="1"/>
    </xf>
    <xf numFmtId="4" fontId="3" fillId="0" borderId="16" xfId="0" applyNumberFormat="1" applyFont="1" applyBorder="1" applyAlignment="1" applyProtection="1">
      <alignment horizontal="right" vertical="center" indent="1"/>
    </xf>
    <xf numFmtId="0" fontId="3" fillId="0" borderId="17" xfId="0" applyFont="1" applyBorder="1" applyAlignment="1" applyProtection="1">
      <alignment horizontal="center" vertical="center"/>
    </xf>
    <xf numFmtId="0" fontId="3" fillId="0" borderId="17" xfId="0" applyFont="1" applyBorder="1" applyAlignment="1" applyProtection="1">
      <alignment vertical="center"/>
    </xf>
    <xf numFmtId="0" fontId="3" fillId="0" borderId="18" xfId="0" applyFont="1" applyBorder="1" applyAlignment="1" applyProtection="1">
      <alignment horizontal="center" vertical="center"/>
    </xf>
    <xf numFmtId="0" fontId="19" fillId="0" borderId="16" xfId="0" applyFont="1" applyBorder="1" applyAlignment="1" applyProtection="1">
      <alignment horizontal="left" vertical="center" indent="1"/>
    </xf>
    <xf numFmtId="0" fontId="19" fillId="0" borderId="0" xfId="0" applyFont="1" applyBorder="1" applyAlignment="1" applyProtection="1">
      <alignment horizontal="center" vertical="center"/>
    </xf>
    <xf numFmtId="0" fontId="20" fillId="0" borderId="17" xfId="0" applyFont="1" applyBorder="1" applyAlignment="1" applyProtection="1">
      <alignment horizontal="center" vertical="center"/>
    </xf>
    <xf numFmtId="0" fontId="3" fillId="0" borderId="0" xfId="0" applyFont="1" applyBorder="1" applyAlignment="1" applyProtection="1">
      <alignment horizontal="right" vertical="center" indent="1"/>
    </xf>
    <xf numFmtId="4" fontId="3" fillId="0" borderId="0" xfId="0" applyNumberFormat="1" applyFont="1" applyBorder="1" applyAlignment="1" applyProtection="1">
      <alignment horizontal="right" vertical="center" indent="1"/>
    </xf>
    <xf numFmtId="0" fontId="8" fillId="0" borderId="16" xfId="0" applyFont="1" applyBorder="1" applyAlignment="1" applyProtection="1">
      <alignment horizontal="left" vertical="center" indent="1"/>
    </xf>
    <xf numFmtId="0" fontId="3" fillId="0" borderId="16" xfId="0" applyFont="1" applyBorder="1" applyAlignment="1" applyProtection="1">
      <alignment vertical="center"/>
    </xf>
    <xf numFmtId="0" fontId="23" fillId="0" borderId="0" xfId="0" applyFont="1" applyBorder="1" applyAlignment="1" applyProtection="1">
      <alignment horizontal="left" vertical="center" indent="1"/>
    </xf>
    <xf numFmtId="4" fontId="21" fillId="0" borderId="0" xfId="0" applyNumberFormat="1" applyFont="1" applyBorder="1" applyAlignment="1" applyProtection="1">
      <alignment horizontal="right" vertical="center" indent="1"/>
    </xf>
    <xf numFmtId="0" fontId="22" fillId="0" borderId="17" xfId="0" applyFont="1" applyBorder="1" applyAlignment="1" applyProtection="1">
      <alignment horizontal="center" vertical="center"/>
    </xf>
    <xf numFmtId="0" fontId="3" fillId="0" borderId="20" xfId="0" applyFont="1" applyBorder="1" applyAlignment="1" applyProtection="1">
      <alignment horizontal="center" vertical="center"/>
    </xf>
    <xf numFmtId="0" fontId="3" fillId="0" borderId="3" xfId="0" applyFont="1" applyBorder="1" applyAlignment="1" applyProtection="1">
      <alignment horizontal="center" vertical="center"/>
    </xf>
    <xf numFmtId="4" fontId="3" fillId="0" borderId="14" xfId="0" applyNumberFormat="1" applyFont="1" applyBorder="1" applyAlignment="1" applyProtection="1">
      <alignment horizontal="right" vertical="center" indent="1"/>
    </xf>
    <xf numFmtId="4" fontId="3" fillId="4" borderId="1" xfId="0" applyNumberFormat="1" applyFont="1" applyFill="1" applyBorder="1" applyAlignment="1" applyProtection="1">
      <alignment horizontal="right" vertical="center" indent="1"/>
    </xf>
    <xf numFmtId="49" fontId="3" fillId="0" borderId="0" xfId="0" applyNumberFormat="1" applyFont="1" applyAlignment="1" applyProtection="1">
      <alignment vertical="center"/>
    </xf>
    <xf numFmtId="0" fontId="4" fillId="0" borderId="13" xfId="0" applyFont="1" applyBorder="1" applyAlignment="1" applyProtection="1">
      <alignment horizontal="left" vertical="center" indent="1"/>
    </xf>
    <xf numFmtId="0" fontId="3" fillId="0" borderId="13" xfId="0" applyFont="1" applyBorder="1" applyAlignment="1" applyProtection="1">
      <alignment horizontal="center" vertical="center"/>
    </xf>
    <xf numFmtId="0" fontId="8" fillId="0" borderId="13" xfId="0" applyFont="1" applyBorder="1" applyAlignment="1" applyProtection="1">
      <alignment horizontal="left" vertical="center" indent="1"/>
    </xf>
    <xf numFmtId="4" fontId="3" fillId="0" borderId="13" xfId="0" applyNumberFormat="1" applyFont="1" applyBorder="1" applyAlignment="1" applyProtection="1">
      <alignment horizontal="right" vertical="center" indent="1"/>
    </xf>
    <xf numFmtId="4" fontId="3" fillId="0" borderId="0" xfId="0" applyNumberFormat="1" applyFont="1" applyFill="1" applyAlignment="1" applyProtection="1">
      <alignment horizontal="right" vertical="center" indent="1"/>
    </xf>
    <xf numFmtId="0" fontId="3" fillId="0" borderId="0" xfId="0" applyFont="1" applyFill="1" applyAlignment="1" applyProtection="1">
      <alignment vertical="center"/>
    </xf>
    <xf numFmtId="4" fontId="3" fillId="0" borderId="0" xfId="0" applyNumberFormat="1" applyFont="1" applyAlignment="1" applyProtection="1">
      <alignment vertical="center"/>
    </xf>
    <xf numFmtId="0" fontId="5" fillId="0" borderId="0" xfId="0" applyFont="1" applyBorder="1" applyAlignment="1" applyProtection="1">
      <alignment horizontal="left" vertical="top" indent="1"/>
    </xf>
    <xf numFmtId="164" fontId="3" fillId="3" borderId="2" xfId="1" applyFont="1" applyFill="1" applyBorder="1" applyAlignment="1" applyProtection="1">
      <alignment vertical="center"/>
    </xf>
    <xf numFmtId="2" fontId="3" fillId="4" borderId="20" xfId="1" applyNumberFormat="1" applyFont="1" applyFill="1" applyBorder="1" applyAlignment="1" applyProtection="1">
      <alignment horizontal="right" vertical="center" indent="1"/>
    </xf>
    <xf numFmtId="164" fontId="3" fillId="3" borderId="4" xfId="1" applyFont="1" applyFill="1" applyBorder="1" applyAlignment="1" applyProtection="1">
      <alignment vertical="center"/>
    </xf>
    <xf numFmtId="2" fontId="3" fillId="4" borderId="7" xfId="1" applyNumberFormat="1" applyFont="1" applyFill="1" applyBorder="1" applyAlignment="1" applyProtection="1">
      <alignment horizontal="right" vertical="center" indent="1"/>
    </xf>
    <xf numFmtId="2" fontId="3" fillId="4" borderId="12" xfId="1" applyNumberFormat="1" applyFont="1" applyFill="1" applyBorder="1" applyAlignment="1" applyProtection="1">
      <alignment horizontal="right" vertical="center" indent="1"/>
    </xf>
    <xf numFmtId="164" fontId="3" fillId="0" borderId="8" xfId="1" applyFont="1" applyFill="1" applyBorder="1" applyAlignment="1" applyProtection="1">
      <alignment vertical="center"/>
    </xf>
    <xf numFmtId="0" fontId="3" fillId="0" borderId="8" xfId="0" applyFont="1" applyFill="1" applyBorder="1" applyAlignment="1" applyProtection="1">
      <alignment horizontal="center" vertical="center"/>
    </xf>
    <xf numFmtId="0" fontId="3" fillId="0" borderId="8" xfId="1" applyNumberFormat="1" applyFont="1" applyFill="1" applyBorder="1" applyAlignment="1" applyProtection="1">
      <alignment horizontal="right" vertical="center" indent="1"/>
    </xf>
    <xf numFmtId="0" fontId="3" fillId="0" borderId="10" xfId="0" applyFont="1" applyFill="1" applyBorder="1" applyAlignment="1" applyProtection="1">
      <alignment horizontal="center" vertical="center"/>
    </xf>
    <xf numFmtId="0" fontId="24" fillId="0" borderId="0" xfId="0" applyFont="1" applyAlignment="1" applyProtection="1">
      <alignment vertical="center"/>
    </xf>
    <xf numFmtId="2" fontId="3" fillId="4" borderId="5" xfId="0" applyNumberFormat="1" applyFont="1" applyFill="1" applyBorder="1" applyAlignment="1" applyProtection="1">
      <alignment horizontal="right" vertical="center" indent="1"/>
    </xf>
    <xf numFmtId="0" fontId="3" fillId="0" borderId="13" xfId="0" applyFont="1" applyBorder="1" applyAlignment="1" applyProtection="1">
      <alignment vertical="center"/>
    </xf>
    <xf numFmtId="0" fontId="3" fillId="0" borderId="14" xfId="0" applyFont="1" applyBorder="1" applyAlignment="1" applyProtection="1">
      <alignment horizontal="center" vertical="center"/>
    </xf>
    <xf numFmtId="0" fontId="3" fillId="0" borderId="6" xfId="0" applyFont="1" applyBorder="1" applyAlignment="1" applyProtection="1">
      <alignment horizontal="center" vertical="center"/>
    </xf>
    <xf numFmtId="2" fontId="3" fillId="4" borderId="4" xfId="0" applyNumberFormat="1" applyFont="1" applyFill="1" applyBorder="1" applyAlignment="1" applyProtection="1">
      <alignment horizontal="right" vertical="center" indent="1"/>
    </xf>
    <xf numFmtId="0" fontId="8" fillId="0" borderId="9" xfId="0" applyFont="1" applyBorder="1" applyAlignment="1" applyProtection="1">
      <alignment horizontal="left" vertical="center" indent="1"/>
    </xf>
    <xf numFmtId="164" fontId="8" fillId="4" borderId="1" xfId="0" applyNumberFormat="1" applyFont="1" applyFill="1" applyBorder="1" applyAlignment="1" applyProtection="1">
      <alignment vertical="center"/>
    </xf>
    <xf numFmtId="0" fontId="8" fillId="0" borderId="10" xfId="0" applyFont="1" applyBorder="1" applyAlignment="1" applyProtection="1">
      <alignment horizontal="center" vertical="center"/>
    </xf>
    <xf numFmtId="0" fontId="24" fillId="0" borderId="0" xfId="0" applyFont="1" applyBorder="1" applyAlignment="1" applyProtection="1">
      <alignment vertical="center"/>
    </xf>
    <xf numFmtId="164" fontId="3" fillId="3" borderId="4" xfId="0" applyNumberFormat="1" applyFont="1" applyFill="1" applyBorder="1" applyAlignment="1" applyProtection="1">
      <alignment vertical="center"/>
    </xf>
    <xf numFmtId="0" fontId="3" fillId="0" borderId="4" xfId="0" applyFont="1" applyBorder="1" applyAlignment="1" applyProtection="1">
      <alignment horizontal="left" vertical="center" wrapText="1" indent="1"/>
    </xf>
    <xf numFmtId="0" fontId="3" fillId="0" borderId="22" xfId="0" applyFont="1" applyBorder="1" applyAlignment="1" applyProtection="1">
      <alignment horizontal="center" vertical="center"/>
    </xf>
    <xf numFmtId="164" fontId="3" fillId="3" borderId="5" xfId="1" applyFont="1" applyFill="1" applyBorder="1" applyAlignment="1" applyProtection="1">
      <alignment vertical="center"/>
    </xf>
    <xf numFmtId="0" fontId="12" fillId="0" borderId="8" xfId="0" applyFont="1" applyBorder="1" applyAlignment="1" applyProtection="1">
      <alignment horizontal="left" vertical="center" indent="1"/>
    </xf>
    <xf numFmtId="0" fontId="10" fillId="0" borderId="8" xfId="0" applyFont="1" applyBorder="1" applyAlignment="1" applyProtection="1">
      <alignment horizontal="center" vertical="center"/>
    </xf>
    <xf numFmtId="0" fontId="10" fillId="0" borderId="8" xfId="0" applyFont="1" applyBorder="1" applyAlignment="1" applyProtection="1">
      <alignment vertical="center"/>
    </xf>
    <xf numFmtId="0" fontId="10" fillId="0" borderId="10" xfId="0" applyFont="1" applyBorder="1" applyAlignment="1" applyProtection="1">
      <alignment horizontal="center" vertical="center"/>
    </xf>
    <xf numFmtId="165" fontId="10" fillId="4" borderId="1" xfId="1" applyNumberFormat="1" applyFont="1" applyFill="1" applyBorder="1" applyAlignment="1" applyProtection="1">
      <alignment horizontal="right" vertical="center" indent="1"/>
    </xf>
    <xf numFmtId="167" fontId="10" fillId="0" borderId="0" xfId="0" applyNumberFormat="1" applyFont="1" applyAlignment="1" applyProtection="1">
      <alignment vertical="center"/>
    </xf>
    <xf numFmtId="0" fontId="17" fillId="0" borderId="10" xfId="0" applyFont="1" applyBorder="1" applyAlignment="1" applyProtection="1">
      <alignment horizontal="center" vertical="center"/>
    </xf>
    <xf numFmtId="0" fontId="3" fillId="0" borderId="21" xfId="0" applyFont="1" applyBorder="1" applyAlignment="1" applyProtection="1">
      <alignment horizontal="left" vertical="center" indent="1"/>
    </xf>
    <xf numFmtId="2" fontId="3" fillId="4" borderId="21" xfId="0" applyNumberFormat="1" applyFont="1" applyFill="1" applyBorder="1" applyAlignment="1" applyProtection="1">
      <alignment horizontal="right" vertical="center" indent="1"/>
    </xf>
    <xf numFmtId="2" fontId="3" fillId="3" borderId="13" xfId="0" applyNumberFormat="1" applyFont="1" applyFill="1" applyBorder="1" applyAlignment="1" applyProtection="1">
      <alignment horizontal="right" vertical="center" indent="1"/>
    </xf>
    <xf numFmtId="0" fontId="3" fillId="0" borderId="15" xfId="0" applyFont="1" applyBorder="1" applyAlignment="1" applyProtection="1">
      <alignment horizontal="center" vertical="center"/>
    </xf>
    <xf numFmtId="0" fontId="10" fillId="0" borderId="13" xfId="0" applyFont="1" applyBorder="1" applyAlignment="1" applyProtection="1">
      <alignment horizontal="center" vertical="center"/>
    </xf>
    <xf numFmtId="0" fontId="17" fillId="0" borderId="14" xfId="0" applyFont="1" applyBorder="1" applyAlignment="1" applyProtection="1">
      <alignment horizontal="center" vertical="center"/>
    </xf>
    <xf numFmtId="165" fontId="10" fillId="5" borderId="25" xfId="1" applyNumberFormat="1" applyFont="1" applyFill="1" applyBorder="1" applyAlignment="1" applyProtection="1">
      <alignment horizontal="right" vertical="center" indent="1"/>
    </xf>
    <xf numFmtId="0" fontId="3" fillId="5" borderId="26" xfId="0" applyFont="1" applyFill="1" applyBorder="1" applyAlignment="1" applyProtection="1">
      <alignment horizontal="center" vertical="center"/>
    </xf>
    <xf numFmtId="0" fontId="22" fillId="0" borderId="0" xfId="0" applyFont="1" applyAlignment="1" applyProtection="1">
      <alignment vertical="center"/>
    </xf>
    <xf numFmtId="0" fontId="28" fillId="0" borderId="0" xfId="0" applyFont="1" applyAlignment="1" applyProtection="1">
      <alignment horizontal="left" vertical="center" indent="1"/>
    </xf>
    <xf numFmtId="0" fontId="19" fillId="0" borderId="0" xfId="0" applyFont="1" applyBorder="1" applyAlignment="1" applyProtection="1">
      <alignment horizontal="left" vertical="center" indent="1"/>
    </xf>
    <xf numFmtId="0" fontId="3" fillId="6" borderId="0" xfId="0" applyFont="1" applyFill="1" applyAlignment="1" applyProtection="1">
      <alignment vertical="center"/>
    </xf>
    <xf numFmtId="0" fontId="8" fillId="0" borderId="16" xfId="0" applyFont="1" applyBorder="1" applyAlignment="1" applyProtection="1">
      <alignment vertical="center"/>
    </xf>
    <xf numFmtId="0" fontId="15" fillId="0" borderId="17" xfId="0" applyFont="1" applyBorder="1" applyAlignment="1" applyProtection="1">
      <alignment horizontal="center" vertical="center"/>
    </xf>
    <xf numFmtId="4" fontId="3" fillId="7" borderId="0" xfId="0" applyNumberFormat="1" applyFont="1" applyFill="1" applyAlignment="1" applyProtection="1">
      <alignment horizontal="right" vertical="center" indent="1"/>
    </xf>
    <xf numFmtId="4" fontId="16" fillId="7" borderId="0" xfId="0" applyNumberFormat="1" applyFont="1" applyFill="1" applyAlignment="1" applyProtection="1">
      <alignment horizontal="center" vertical="center"/>
    </xf>
    <xf numFmtId="0" fontId="3" fillId="7" borderId="0" xfId="0" applyFont="1" applyFill="1" applyAlignment="1" applyProtection="1">
      <alignment horizontal="center" vertical="center"/>
    </xf>
    <xf numFmtId="0" fontId="3" fillId="7" borderId="0" xfId="0" applyFont="1" applyFill="1" applyAlignment="1" applyProtection="1">
      <alignment vertical="center"/>
    </xf>
    <xf numFmtId="0" fontId="7" fillId="0" borderId="1" xfId="0" applyFont="1" applyBorder="1" applyAlignment="1" applyProtection="1">
      <alignment horizontal="left" vertical="center" wrapText="1" indent="1"/>
    </xf>
    <xf numFmtId="0" fontId="3" fillId="2" borderId="9" xfId="0" applyFont="1" applyFill="1" applyBorder="1" applyAlignment="1" applyProtection="1">
      <alignment horizontal="left" vertical="center"/>
    </xf>
    <xf numFmtId="0" fontId="3" fillId="3" borderId="9" xfId="0" applyFont="1" applyFill="1" applyBorder="1" applyAlignment="1" applyProtection="1">
      <alignment horizontal="left" vertical="center"/>
    </xf>
    <xf numFmtId="4" fontId="3" fillId="0" borderId="19" xfId="0" applyNumberFormat="1" applyFont="1" applyBorder="1" applyAlignment="1" applyProtection="1">
      <alignment horizontal="left" vertical="center" indent="1"/>
    </xf>
    <xf numFmtId="4" fontId="3" fillId="0" borderId="20" xfId="0" applyNumberFormat="1" applyFont="1" applyBorder="1" applyAlignment="1" applyProtection="1">
      <alignment horizontal="left" vertical="center" indent="1"/>
    </xf>
    <xf numFmtId="0" fontId="3" fillId="0" borderId="19" xfId="0" applyFont="1" applyBorder="1" applyAlignment="1" applyProtection="1">
      <alignment horizontal="left" vertical="center"/>
    </xf>
    <xf numFmtId="0" fontId="3" fillId="0" borderId="0" xfId="0" applyFont="1" applyAlignment="1" applyProtection="1">
      <alignment horizontal="left" vertical="center"/>
    </xf>
    <xf numFmtId="0" fontId="10" fillId="0" borderId="0" xfId="0" applyFont="1" applyBorder="1" applyAlignment="1" applyProtection="1">
      <alignment vertical="center"/>
    </xf>
    <xf numFmtId="0" fontId="5" fillId="0" borderId="0" xfId="0" quotePrefix="1" applyFont="1" applyBorder="1" applyAlignment="1" applyProtection="1">
      <alignment vertical="center"/>
    </xf>
    <xf numFmtId="0" fontId="3" fillId="4" borderId="9" xfId="0" applyFont="1" applyFill="1" applyBorder="1" applyAlignment="1" applyProtection="1">
      <alignment horizontal="left" vertical="center"/>
    </xf>
    <xf numFmtId="0" fontId="27" fillId="0" borderId="0" xfId="0" applyFont="1" applyFill="1" applyAlignment="1" applyProtection="1">
      <alignment vertical="center" wrapText="1"/>
    </xf>
    <xf numFmtId="0" fontId="5" fillId="5" borderId="27" xfId="0" applyFont="1" applyFill="1" applyBorder="1" applyAlignment="1" applyProtection="1">
      <alignment horizontal="left" vertical="center" wrapText="1" indent="1"/>
    </xf>
    <xf numFmtId="0" fontId="3" fillId="0" borderId="23" xfId="0" applyFont="1" applyBorder="1" applyAlignment="1" applyProtection="1">
      <alignment horizontal="center" vertical="center"/>
    </xf>
    <xf numFmtId="0" fontId="13" fillId="8" borderId="0" xfId="0" applyFont="1" applyFill="1" applyAlignment="1" applyProtection="1">
      <alignment horizontal="left" vertical="center" indent="1"/>
    </xf>
    <xf numFmtId="0" fontId="3" fillId="8" borderId="0" xfId="0" applyFont="1" applyFill="1" applyAlignment="1" applyProtection="1">
      <alignment vertical="center"/>
    </xf>
    <xf numFmtId="0" fontId="3" fillId="0" borderId="4" xfId="0" applyFont="1" applyFill="1" applyBorder="1" applyAlignment="1" applyProtection="1">
      <alignment horizontal="left" vertical="center" wrapText="1" indent="1"/>
    </xf>
    <xf numFmtId="0" fontId="3" fillId="8" borderId="0" xfId="0" applyFont="1" applyFill="1" applyAlignment="1" applyProtection="1">
      <alignment horizontal="left" vertical="center" indent="1"/>
    </xf>
    <xf numFmtId="4" fontId="3" fillId="8" borderId="0" xfId="0" applyNumberFormat="1" applyFont="1" applyFill="1" applyAlignment="1" applyProtection="1">
      <alignment horizontal="right" vertical="center" indent="1"/>
    </xf>
    <xf numFmtId="0" fontId="3" fillId="8" borderId="0" xfId="0" applyFont="1" applyFill="1" applyAlignment="1" applyProtection="1">
      <alignment horizontal="center" vertical="center"/>
    </xf>
    <xf numFmtId="4" fontId="4" fillId="4" borderId="1" xfId="0" applyNumberFormat="1" applyFont="1" applyFill="1" applyBorder="1" applyAlignment="1" applyProtection="1">
      <alignment horizontal="right" vertical="center" indent="1"/>
    </xf>
    <xf numFmtId="4" fontId="23" fillId="4" borderId="1" xfId="0" applyNumberFormat="1" applyFont="1" applyFill="1" applyBorder="1" applyAlignment="1" applyProtection="1">
      <alignment horizontal="right" vertical="center" indent="1"/>
    </xf>
    <xf numFmtId="0" fontId="23" fillId="0" borderId="0" xfId="0" applyFont="1" applyBorder="1" applyAlignment="1" applyProtection="1">
      <alignment vertical="center" wrapText="1"/>
    </xf>
    <xf numFmtId="165" fontId="27" fillId="3" borderId="1" xfId="1" applyNumberFormat="1" applyFont="1" applyFill="1" applyBorder="1" applyAlignment="1" applyProtection="1">
      <alignment horizontal="right" vertical="center" indent="1"/>
    </xf>
    <xf numFmtId="4" fontId="3" fillId="0" borderId="3" xfId="0" applyNumberFormat="1" applyFont="1" applyBorder="1" applyAlignment="1" applyProtection="1">
      <alignment horizontal="right" vertical="center" indent="1"/>
    </xf>
    <xf numFmtId="2" fontId="3" fillId="0" borderId="2" xfId="0" applyNumberFormat="1" applyFont="1" applyBorder="1" applyAlignment="1" applyProtection="1">
      <alignment horizontal="left" vertical="center" indent="1"/>
    </xf>
    <xf numFmtId="0" fontId="37" fillId="0" borderId="0" xfId="0" applyFont="1" applyAlignment="1" applyProtection="1">
      <alignment horizontal="right" vertical="center"/>
    </xf>
    <xf numFmtId="0" fontId="38" fillId="0" borderId="0" xfId="0" applyFont="1" applyAlignment="1" applyProtection="1">
      <alignment horizontal="center" vertical="center"/>
    </xf>
    <xf numFmtId="0" fontId="38" fillId="0" borderId="0" xfId="0" applyFont="1" applyAlignment="1" applyProtection="1">
      <alignment horizontal="right" vertical="center"/>
    </xf>
    <xf numFmtId="14" fontId="3" fillId="0" borderId="0" xfId="0" applyNumberFormat="1" applyFont="1" applyAlignment="1" applyProtection="1">
      <alignment vertical="center"/>
    </xf>
    <xf numFmtId="0" fontId="4" fillId="0" borderId="0" xfId="0" applyFont="1" applyBorder="1" applyAlignment="1" applyProtection="1">
      <alignment horizontal="left" vertical="center" wrapText="1"/>
    </xf>
    <xf numFmtId="0" fontId="8" fillId="0" borderId="20" xfId="0" applyFont="1" applyBorder="1" applyAlignment="1" applyProtection="1">
      <alignment horizontal="left" vertical="center" indent="1"/>
    </xf>
    <xf numFmtId="0" fontId="3" fillId="9" borderId="1" xfId="0" applyFont="1" applyFill="1" applyBorder="1" applyAlignment="1" applyProtection="1">
      <alignment horizontal="center" vertical="center"/>
    </xf>
    <xf numFmtId="0" fontId="23" fillId="0" borderId="17" xfId="0" applyFont="1" applyBorder="1" applyAlignment="1" applyProtection="1">
      <alignment horizontal="center" vertical="center"/>
    </xf>
    <xf numFmtId="0" fontId="7" fillId="0" borderId="9" xfId="0" applyFont="1" applyBorder="1" applyAlignment="1" applyProtection="1">
      <alignment horizontal="left" vertical="center" wrapText="1" indent="1"/>
    </xf>
    <xf numFmtId="0" fontId="3" fillId="0" borderId="13" xfId="0" applyFont="1" applyBorder="1" applyAlignment="1" applyProtection="1">
      <alignment horizontal="left" vertical="center" indent="1"/>
    </xf>
    <xf numFmtId="0" fontId="3" fillId="0" borderId="19" xfId="0" applyFont="1" applyBorder="1" applyAlignment="1" applyProtection="1">
      <alignment vertical="center"/>
    </xf>
    <xf numFmtId="14" fontId="5" fillId="0" borderId="0" xfId="0" applyNumberFormat="1" applyFont="1" applyAlignment="1" applyProtection="1">
      <alignment vertical="center"/>
    </xf>
    <xf numFmtId="14" fontId="3" fillId="0" borderId="0" xfId="0" applyNumberFormat="1" applyFont="1" applyAlignment="1" applyProtection="1">
      <alignment horizontal="left" vertical="center"/>
    </xf>
    <xf numFmtId="2" fontId="3" fillId="0" borderId="23" xfId="0" applyNumberFormat="1" applyFont="1" applyBorder="1" applyAlignment="1" applyProtection="1">
      <alignment horizontal="left" vertical="center" indent="1"/>
    </xf>
    <xf numFmtId="164" fontId="3" fillId="3" borderId="23" xfId="1" applyFont="1" applyFill="1" applyBorder="1" applyAlignment="1" applyProtection="1">
      <alignment vertical="center"/>
    </xf>
    <xf numFmtId="2" fontId="3" fillId="4" borderId="11" xfId="1" applyNumberFormat="1" applyFont="1" applyFill="1" applyBorder="1" applyAlignment="1" applyProtection="1">
      <alignment horizontal="right" vertical="center" indent="1"/>
    </xf>
    <xf numFmtId="2" fontId="3" fillId="0" borderId="5" xfId="0" applyNumberFormat="1" applyFont="1" applyBorder="1" applyAlignment="1" applyProtection="1">
      <alignment horizontal="left" vertical="center" indent="1"/>
    </xf>
    <xf numFmtId="0" fontId="3" fillId="0" borderId="23" xfId="0" applyFont="1" applyBorder="1" applyAlignment="1" applyProtection="1">
      <alignment horizontal="left" vertical="center" indent="1"/>
    </xf>
    <xf numFmtId="0" fontId="3" fillId="0" borderId="8" xfId="0" applyFont="1" applyBorder="1" applyAlignment="1" applyProtection="1">
      <alignment horizontal="right" vertical="center"/>
    </xf>
    <xf numFmtId="2" fontId="3" fillId="9" borderId="35" xfId="0" applyNumberFormat="1" applyFont="1" applyFill="1" applyBorder="1" applyAlignment="1" applyProtection="1">
      <alignment horizontal="center" vertical="center"/>
    </xf>
    <xf numFmtId="164" fontId="3" fillId="0" borderId="0" xfId="1" applyFont="1" applyFill="1" applyBorder="1" applyAlignment="1" applyProtection="1">
      <alignment vertical="center"/>
    </xf>
    <xf numFmtId="0" fontId="3" fillId="0" borderId="0" xfId="0" applyFont="1" applyFill="1" applyBorder="1" applyAlignment="1" applyProtection="1">
      <alignment horizontal="center" vertical="center"/>
    </xf>
    <xf numFmtId="2" fontId="3" fillId="0" borderId="0" xfId="0" applyNumberFormat="1" applyFont="1" applyFill="1" applyBorder="1" applyAlignment="1" applyProtection="1">
      <alignment horizontal="right" vertical="center" indent="1"/>
    </xf>
    <xf numFmtId="0" fontId="3" fillId="0" borderId="17" xfId="0" applyFont="1" applyFill="1" applyBorder="1" applyAlignment="1" applyProtection="1">
      <alignment horizontal="center" vertical="center"/>
    </xf>
    <xf numFmtId="164" fontId="3" fillId="3" borderId="1" xfId="1" applyFont="1" applyFill="1" applyBorder="1" applyAlignment="1" applyProtection="1">
      <alignment vertical="center"/>
    </xf>
    <xf numFmtId="2" fontId="3" fillId="4" borderId="9" xfId="1" applyNumberFormat="1" applyFont="1" applyFill="1" applyBorder="1" applyAlignment="1" applyProtection="1">
      <alignment horizontal="right" vertical="center" indent="1"/>
    </xf>
    <xf numFmtId="2" fontId="3" fillId="0" borderId="0" xfId="1" applyNumberFormat="1" applyFont="1" applyFill="1" applyBorder="1" applyAlignment="1" applyProtection="1">
      <alignment horizontal="right" vertical="center" indent="1"/>
    </xf>
    <xf numFmtId="166" fontId="3" fillId="0" borderId="16" xfId="0" applyNumberFormat="1" applyFont="1" applyFill="1" applyBorder="1" applyAlignment="1" applyProtection="1">
      <alignment horizontal="left" vertical="center" indent="1"/>
    </xf>
    <xf numFmtId="0" fontId="3" fillId="0" borderId="0" xfId="1" applyNumberFormat="1" applyFont="1" applyFill="1" applyBorder="1" applyAlignment="1" applyProtection="1">
      <alignment horizontal="right" vertical="center" indent="1"/>
    </xf>
    <xf numFmtId="0" fontId="41" fillId="0" borderId="4" xfId="0" applyFont="1" applyFill="1" applyBorder="1" applyAlignment="1" applyProtection="1">
      <alignment horizontal="left" vertical="center" wrapText="1" indent="1"/>
    </xf>
    <xf numFmtId="0" fontId="3" fillId="0" borderId="8" xfId="0" applyFont="1" applyBorder="1" applyAlignment="1" applyProtection="1">
      <alignment horizontal="center" vertical="center"/>
    </xf>
    <xf numFmtId="0" fontId="3" fillId="0" borderId="10" xfId="0" applyFont="1" applyBorder="1" applyAlignment="1" applyProtection="1">
      <alignment horizontal="center" vertical="center"/>
    </xf>
    <xf numFmtId="0" fontId="4" fillId="0" borderId="0" xfId="0" applyFont="1" applyBorder="1" applyAlignment="1" applyProtection="1">
      <alignment horizontal="left" vertical="center" indent="1"/>
    </xf>
    <xf numFmtId="0" fontId="5" fillId="0" borderId="9" xfId="0" applyFont="1" applyBorder="1" applyAlignment="1" applyProtection="1">
      <alignment horizontal="left" vertical="center" wrapText="1" indent="1"/>
    </xf>
    <xf numFmtId="0" fontId="27" fillId="0" borderId="0" xfId="0" applyFont="1" applyFill="1" applyAlignment="1" applyProtection="1">
      <alignment vertical="center"/>
    </xf>
    <xf numFmtId="0" fontId="3" fillId="2" borderId="10" xfId="0" applyFont="1" applyFill="1" applyBorder="1" applyAlignment="1" applyProtection="1">
      <alignment vertical="center"/>
    </xf>
    <xf numFmtId="0" fontId="3" fillId="3" borderId="10" xfId="0" applyFont="1" applyFill="1" applyBorder="1" applyAlignment="1" applyProtection="1">
      <alignment vertical="center"/>
    </xf>
    <xf numFmtId="0" fontId="3" fillId="4" borderId="10" xfId="0" applyFont="1" applyFill="1" applyBorder="1" applyAlignment="1" applyProtection="1">
      <alignment vertical="center"/>
    </xf>
    <xf numFmtId="0" fontId="10" fillId="0" borderId="0" xfId="0" applyFont="1" applyProtection="1"/>
    <xf numFmtId="0" fontId="0" fillId="0" borderId="0" xfId="0" applyProtection="1"/>
    <xf numFmtId="0" fontId="0" fillId="0" borderId="16" xfId="0" applyBorder="1" applyProtection="1"/>
    <xf numFmtId="0" fontId="0" fillId="0" borderId="0" xfId="0" applyBorder="1" applyProtection="1"/>
    <xf numFmtId="0" fontId="0" fillId="0" borderId="17" xfId="0" applyBorder="1" applyProtection="1"/>
    <xf numFmtId="0" fontId="3" fillId="0" borderId="16" xfId="0" applyFont="1" applyBorder="1" applyProtection="1"/>
    <xf numFmtId="0" fontId="3" fillId="0" borderId="0" xfId="0" applyFont="1" applyBorder="1" applyProtection="1"/>
    <xf numFmtId="0" fontId="3" fillId="0" borderId="18" xfId="0" applyFont="1" applyBorder="1" applyProtection="1"/>
    <xf numFmtId="0" fontId="3" fillId="0" borderId="13" xfId="0" applyFont="1" applyBorder="1" applyProtection="1"/>
    <xf numFmtId="2" fontId="3" fillId="3" borderId="5" xfId="0" applyNumberFormat="1" applyFont="1" applyFill="1" applyBorder="1" applyAlignment="1" applyProtection="1">
      <alignment horizontal="right" vertical="center" indent="1"/>
    </xf>
    <xf numFmtId="2" fontId="3" fillId="10" borderId="11" xfId="0" applyNumberFormat="1" applyFont="1" applyFill="1" applyBorder="1" applyAlignment="1" applyProtection="1">
      <alignment horizontal="right" vertical="center" indent="1"/>
      <protection locked="0"/>
    </xf>
    <xf numFmtId="2" fontId="3" fillId="10" borderId="7" xfId="0" applyNumberFormat="1" applyFont="1" applyFill="1" applyBorder="1" applyAlignment="1" applyProtection="1">
      <alignment horizontal="right" vertical="center" indent="1"/>
      <protection locked="0"/>
    </xf>
    <xf numFmtId="2" fontId="3" fillId="10" borderId="9" xfId="0" applyNumberFormat="1" applyFont="1" applyFill="1" applyBorder="1" applyAlignment="1" applyProtection="1">
      <alignment horizontal="right" vertical="center" indent="1"/>
      <protection locked="0"/>
    </xf>
    <xf numFmtId="2" fontId="3" fillId="10" borderId="12" xfId="0" applyNumberFormat="1" applyFont="1" applyFill="1" applyBorder="1" applyAlignment="1" applyProtection="1">
      <alignment horizontal="right" vertical="center" indent="1"/>
      <protection locked="0"/>
    </xf>
    <xf numFmtId="0" fontId="3" fillId="0" borderId="0" xfId="0" applyFont="1" applyBorder="1" applyAlignment="1" applyProtection="1">
      <alignment horizontal="center"/>
    </xf>
    <xf numFmtId="0" fontId="6" fillId="0" borderId="0" xfId="0" applyFont="1" applyBorder="1" applyAlignment="1" applyProtection="1">
      <alignment horizontal="left"/>
    </xf>
    <xf numFmtId="0" fontId="26" fillId="0" borderId="0" xfId="0" applyFont="1" applyAlignment="1" applyProtection="1">
      <alignment horizontal="left" vertical="center" wrapText="1"/>
    </xf>
    <xf numFmtId="0" fontId="3" fillId="0" borderId="17" xfId="0" applyFont="1" applyBorder="1" applyAlignment="1" applyProtection="1">
      <alignment horizontal="center"/>
    </xf>
    <xf numFmtId="0" fontId="3" fillId="0" borderId="13" xfId="0" applyFont="1" applyBorder="1" applyAlignment="1" applyProtection="1">
      <alignment horizontal="center"/>
    </xf>
    <xf numFmtId="0" fontId="3" fillId="0" borderId="14" xfId="0" applyFont="1" applyBorder="1" applyAlignment="1" applyProtection="1">
      <alignment horizontal="center"/>
    </xf>
    <xf numFmtId="49" fontId="18" fillId="11" borderId="20" xfId="0" applyNumberFormat="1" applyFont="1" applyFill="1" applyBorder="1" applyAlignment="1" applyProtection="1">
      <alignment horizontal="center" vertical="center"/>
    </xf>
    <xf numFmtId="49" fontId="18" fillId="11" borderId="3" xfId="0" applyNumberFormat="1" applyFont="1" applyFill="1" applyBorder="1" applyAlignment="1" applyProtection="1">
      <alignment horizontal="center" vertical="center"/>
    </xf>
    <xf numFmtId="49" fontId="18" fillId="11" borderId="19" xfId="0" applyNumberFormat="1" applyFont="1" applyFill="1" applyBorder="1" applyAlignment="1" applyProtection="1">
      <alignment horizontal="center" vertical="center"/>
    </xf>
    <xf numFmtId="49" fontId="18" fillId="11" borderId="28" xfId="0" applyNumberFormat="1" applyFont="1" applyFill="1" applyBorder="1" applyAlignment="1" applyProtection="1">
      <alignment horizontal="center" vertical="center"/>
    </xf>
    <xf numFmtId="49" fontId="18" fillId="11" borderId="29" xfId="0" applyNumberFormat="1" applyFont="1" applyFill="1" applyBorder="1" applyAlignment="1" applyProtection="1">
      <alignment horizontal="center" vertical="center"/>
    </xf>
    <xf numFmtId="49" fontId="18" fillId="11" borderId="30" xfId="0" applyNumberFormat="1" applyFont="1" applyFill="1" applyBorder="1" applyAlignment="1" applyProtection="1">
      <alignment horizontal="center" vertical="center"/>
    </xf>
    <xf numFmtId="0" fontId="3" fillId="0" borderId="31" xfId="0" applyFont="1" applyFill="1" applyBorder="1" applyAlignment="1" applyProtection="1">
      <alignment horizontal="center" vertical="center"/>
    </xf>
    <xf numFmtId="0" fontId="3" fillId="0" borderId="32" xfId="0" applyFont="1" applyFill="1" applyBorder="1" applyAlignment="1" applyProtection="1">
      <alignment horizontal="center" vertical="center"/>
    </xf>
    <xf numFmtId="0" fontId="3" fillId="0" borderId="33" xfId="0" applyFont="1" applyFill="1" applyBorder="1" applyAlignment="1" applyProtection="1">
      <alignment horizontal="center" vertical="center"/>
    </xf>
    <xf numFmtId="0" fontId="6" fillId="0" borderId="20" xfId="0" applyFont="1" applyBorder="1" applyAlignment="1" applyProtection="1">
      <alignment horizontal="left"/>
    </xf>
    <xf numFmtId="0" fontId="6" fillId="0" borderId="3" xfId="0" applyFont="1" applyBorder="1" applyAlignment="1" applyProtection="1">
      <alignment horizontal="left"/>
    </xf>
    <xf numFmtId="0" fontId="6" fillId="0" borderId="19" xfId="0" applyFont="1" applyBorder="1" applyAlignment="1" applyProtection="1">
      <alignment horizontal="left"/>
    </xf>
    <xf numFmtId="0" fontId="6" fillId="0" borderId="16" xfId="0" applyFont="1" applyBorder="1" applyAlignment="1" applyProtection="1">
      <alignment horizontal="left"/>
    </xf>
    <xf numFmtId="0" fontId="6" fillId="0" borderId="17" xfId="0" applyFont="1" applyBorder="1" applyAlignment="1" applyProtection="1">
      <alignment horizontal="left"/>
    </xf>
    <xf numFmtId="0" fontId="8" fillId="0" borderId="0" xfId="0" quotePrefix="1" applyFont="1" applyAlignment="1" applyProtection="1">
      <alignment horizontal="left" vertical="center" wrapText="1" indent="1"/>
    </xf>
    <xf numFmtId="0" fontId="8" fillId="0" borderId="0" xfId="0" applyFont="1" applyAlignment="1" applyProtection="1">
      <alignment horizontal="left" vertical="center" wrapText="1" indent="1"/>
    </xf>
    <xf numFmtId="0" fontId="8" fillId="7" borderId="0" xfId="0" applyFont="1" applyFill="1" applyAlignment="1" applyProtection="1">
      <alignment horizontal="left" vertical="center" wrapText="1" indent="1"/>
    </xf>
    <xf numFmtId="0" fontId="4" fillId="0" borderId="20" xfId="0" applyFont="1" applyBorder="1" applyAlignment="1" applyProtection="1">
      <alignment horizontal="left" vertical="center" wrapText="1" indent="1"/>
    </xf>
    <xf numFmtId="0" fontId="4" fillId="0" borderId="3" xfId="0" applyFont="1" applyBorder="1" applyAlignment="1" applyProtection="1">
      <alignment horizontal="left" vertical="center" wrapText="1" indent="1"/>
    </xf>
    <xf numFmtId="0" fontId="3" fillId="0" borderId="0" xfId="0" applyFont="1" applyFill="1" applyBorder="1" applyAlignment="1" applyProtection="1">
      <alignment horizontal="left" vertical="center" wrapText="1" indent="1"/>
    </xf>
    <xf numFmtId="0" fontId="3" fillId="0" borderId="17" xfId="0" applyFont="1" applyFill="1" applyBorder="1" applyAlignment="1" applyProtection="1">
      <alignment horizontal="left" vertical="center" wrapText="1" indent="1"/>
    </xf>
    <xf numFmtId="0" fontId="4" fillId="0" borderId="3" xfId="0" applyFont="1" applyBorder="1" applyAlignment="1" applyProtection="1">
      <alignment horizontal="left" vertical="center" wrapText="1"/>
    </xf>
    <xf numFmtId="0" fontId="4" fillId="0" borderId="19" xfId="0" applyFont="1" applyBorder="1" applyAlignment="1" applyProtection="1">
      <alignment horizontal="left" vertical="center" wrapText="1"/>
    </xf>
    <xf numFmtId="0" fontId="24" fillId="0" borderId="16" xfId="0" applyFont="1" applyBorder="1" applyAlignment="1" applyProtection="1">
      <alignment horizontal="left" vertical="center" wrapText="1"/>
    </xf>
    <xf numFmtId="0" fontId="24" fillId="0" borderId="0" xfId="0" applyFont="1" applyBorder="1" applyAlignment="1" applyProtection="1">
      <alignment horizontal="left" vertical="center" wrapText="1"/>
    </xf>
    <xf numFmtId="0" fontId="4" fillId="0" borderId="16" xfId="0" applyFont="1" applyBorder="1" applyAlignment="1" applyProtection="1">
      <alignment horizontal="left" vertical="center" wrapText="1" indent="1"/>
    </xf>
    <xf numFmtId="0" fontId="4" fillId="0" borderId="0" xfId="0" applyFont="1" applyBorder="1" applyAlignment="1" applyProtection="1">
      <alignment horizontal="left" vertical="center" indent="1"/>
    </xf>
    <xf numFmtId="0" fontId="8" fillId="0" borderId="16" xfId="0" applyFont="1" applyBorder="1" applyAlignment="1" applyProtection="1">
      <alignment horizontal="left" vertical="center" wrapText="1"/>
    </xf>
    <xf numFmtId="0" fontId="8" fillId="0" borderId="0" xfId="0" applyFont="1" applyBorder="1" applyAlignment="1" applyProtection="1">
      <alignment horizontal="left" vertical="center" wrapText="1"/>
    </xf>
    <xf numFmtId="0" fontId="8" fillId="0" borderId="17" xfId="0" applyFont="1" applyBorder="1" applyAlignment="1" applyProtection="1">
      <alignment horizontal="left" vertical="center" wrapText="1"/>
    </xf>
    <xf numFmtId="0" fontId="3" fillId="0" borderId="9" xfId="0" applyFont="1" applyBorder="1" applyAlignment="1" applyProtection="1">
      <alignment horizontal="center" vertical="center"/>
    </xf>
    <xf numFmtId="0" fontId="3" fillId="0" borderId="8" xfId="0" applyFont="1" applyBorder="1" applyAlignment="1" applyProtection="1">
      <alignment horizontal="center" vertical="center"/>
    </xf>
    <xf numFmtId="0" fontId="3" fillId="0" borderId="10" xfId="0" applyFont="1" applyBorder="1" applyAlignment="1" applyProtection="1">
      <alignment horizontal="center" vertical="center"/>
    </xf>
    <xf numFmtId="0" fontId="4" fillId="0" borderId="3" xfId="0" applyFont="1" applyBorder="1" applyAlignment="1" applyProtection="1">
      <alignment horizontal="left" vertical="center" indent="1"/>
    </xf>
    <xf numFmtId="0" fontId="3" fillId="0" borderId="13" xfId="0" applyFont="1" applyBorder="1" applyAlignment="1" applyProtection="1">
      <alignment horizontal="left" vertical="center" wrapText="1" indent="1"/>
    </xf>
    <xf numFmtId="0" fontId="3" fillId="0" borderId="14" xfId="0" applyFont="1" applyBorder="1" applyAlignment="1" applyProtection="1">
      <alignment horizontal="left" vertical="center" indent="1"/>
    </xf>
    <xf numFmtId="4" fontId="18" fillId="9" borderId="20" xfId="0" applyNumberFormat="1" applyFont="1" applyFill="1" applyBorder="1" applyAlignment="1" applyProtection="1">
      <alignment horizontal="center" vertical="center"/>
    </xf>
    <xf numFmtId="4" fontId="18" fillId="9" borderId="3" xfId="0" applyNumberFormat="1" applyFont="1" applyFill="1" applyBorder="1" applyAlignment="1" applyProtection="1">
      <alignment horizontal="center" vertical="center"/>
    </xf>
    <xf numFmtId="4" fontId="18" fillId="9" borderId="19" xfId="0" applyNumberFormat="1" applyFont="1" applyFill="1" applyBorder="1" applyAlignment="1" applyProtection="1">
      <alignment horizontal="center" vertical="center"/>
    </xf>
    <xf numFmtId="4" fontId="18" fillId="9" borderId="18" xfId="0" applyNumberFormat="1" applyFont="1" applyFill="1" applyBorder="1" applyAlignment="1" applyProtection="1">
      <alignment horizontal="center" vertical="center"/>
    </xf>
    <xf numFmtId="4" fontId="18" fillId="9" borderId="13" xfId="0" applyNumberFormat="1" applyFont="1" applyFill="1" applyBorder="1" applyAlignment="1" applyProtection="1">
      <alignment horizontal="center" vertical="center"/>
    </xf>
    <xf numFmtId="4" fontId="18" fillId="9" borderId="14" xfId="0" applyNumberFormat="1" applyFont="1" applyFill="1" applyBorder="1" applyAlignment="1" applyProtection="1">
      <alignment horizontal="center" vertical="center"/>
    </xf>
    <xf numFmtId="0" fontId="3" fillId="0" borderId="18" xfId="0" applyFont="1" applyFill="1" applyBorder="1" applyAlignment="1" applyProtection="1">
      <alignment horizontal="center" vertical="center"/>
    </xf>
    <xf numFmtId="0" fontId="3" fillId="0" borderId="13" xfId="0" applyFont="1" applyFill="1" applyBorder="1" applyAlignment="1" applyProtection="1">
      <alignment horizontal="center" vertical="center"/>
    </xf>
    <xf numFmtId="0" fontId="3" fillId="0" borderId="14" xfId="0" applyFont="1" applyFill="1" applyBorder="1" applyAlignment="1" applyProtection="1">
      <alignment horizontal="center" vertical="center"/>
    </xf>
    <xf numFmtId="0" fontId="5" fillId="0" borderId="0" xfId="0" applyFont="1" applyFill="1" applyBorder="1" applyAlignment="1" applyProtection="1">
      <alignment horizontal="left" vertical="center" wrapText="1"/>
    </xf>
    <xf numFmtId="164" fontId="3" fillId="0" borderId="9" xfId="1" applyFont="1" applyBorder="1" applyAlignment="1" applyProtection="1">
      <alignment horizontal="center" vertical="center" wrapText="1"/>
    </xf>
    <xf numFmtId="164" fontId="16" fillId="0" borderId="10" xfId="1" applyFont="1" applyFill="1" applyBorder="1" applyAlignment="1" applyProtection="1">
      <alignment horizontal="center" vertical="center"/>
    </xf>
    <xf numFmtId="164" fontId="8" fillId="0" borderId="9" xfId="1" applyFont="1" applyFill="1" applyBorder="1" applyAlignment="1" applyProtection="1">
      <alignment horizontal="center" vertical="center" wrapText="1"/>
    </xf>
    <xf numFmtId="164" fontId="8" fillId="0" borderId="10" xfId="1" applyFont="1" applyFill="1" applyBorder="1" applyAlignment="1" applyProtection="1">
      <alignment horizontal="center" vertical="center"/>
    </xf>
    <xf numFmtId="0" fontId="4" fillId="0" borderId="1" xfId="0" applyFont="1" applyBorder="1" applyAlignment="1" applyProtection="1">
      <alignment horizontal="center" vertical="center" wrapText="1"/>
    </xf>
    <xf numFmtId="164" fontId="3" fillId="0" borderId="10" xfId="1" applyFont="1" applyBorder="1" applyAlignment="1" applyProtection="1">
      <alignment horizontal="center" vertical="center" wrapText="1"/>
    </xf>
    <xf numFmtId="164" fontId="8" fillId="0" borderId="10" xfId="1" applyFont="1" applyFill="1" applyBorder="1" applyAlignment="1" applyProtection="1">
      <alignment horizontal="center" vertical="center" wrapText="1"/>
    </xf>
    <xf numFmtId="0" fontId="4" fillId="0" borderId="1" xfId="0" applyFont="1" applyBorder="1" applyAlignment="1" applyProtection="1">
      <alignment horizontal="center" vertical="center"/>
    </xf>
    <xf numFmtId="0" fontId="5" fillId="0" borderId="0" xfId="0" applyFont="1" applyBorder="1" applyAlignment="1" applyProtection="1">
      <alignment horizontal="left" vertical="center" wrapText="1" indent="1"/>
    </xf>
    <xf numFmtId="0" fontId="8" fillId="0" borderId="0" xfId="0" applyFont="1" applyFill="1" applyAlignment="1" applyProtection="1">
      <alignment horizontal="left" vertical="center" wrapText="1" indent="1"/>
    </xf>
    <xf numFmtId="0" fontId="13" fillId="0" borderId="13" xfId="0" applyFont="1" applyBorder="1" applyAlignment="1" applyProtection="1">
      <alignment horizontal="left" vertical="center" wrapText="1" indent="1"/>
    </xf>
    <xf numFmtId="0" fontId="32" fillId="5" borderId="24" xfId="0" quotePrefix="1" applyFont="1" applyFill="1" applyBorder="1" applyAlignment="1" applyProtection="1">
      <alignment horizontal="left" vertical="center"/>
    </xf>
    <xf numFmtId="0" fontId="32" fillId="5" borderId="34" xfId="0" quotePrefix="1" applyFont="1" applyFill="1" applyBorder="1" applyAlignment="1" applyProtection="1">
      <alignment horizontal="left" vertical="center"/>
    </xf>
    <xf numFmtId="0" fontId="5" fillId="0" borderId="9" xfId="0" applyFont="1" applyBorder="1" applyAlignment="1" applyProtection="1">
      <alignment horizontal="left" vertical="center" wrapText="1" indent="1"/>
    </xf>
    <xf numFmtId="0" fontId="10" fillId="0" borderId="8" xfId="0" applyFont="1" applyBorder="1" applyAlignment="1" applyProtection="1">
      <alignment horizontal="left" vertical="center" wrapText="1" indent="1"/>
    </xf>
  </cellXfs>
  <cellStyles count="13">
    <cellStyle name="Komma" xfId="1" builtinId="3"/>
    <cellStyle name="Komma 2" xfId="2"/>
    <cellStyle name="Komma 2 2" xfId="3"/>
    <cellStyle name="Komma 3" xfId="4"/>
    <cellStyle name="Komma 4" xfId="5"/>
    <cellStyle name="Komma 4 2" xfId="6"/>
    <cellStyle name="Komma 5" xfId="7"/>
    <cellStyle name="Komma 5 2" xfId="8"/>
    <cellStyle name="Prozent 2" xfId="9"/>
    <cellStyle name="Prozent 3" xfId="10"/>
    <cellStyle name="Prozent 3 2" xfId="11"/>
    <cellStyle name="Standard" xfId="0" builtinId="0"/>
    <cellStyle name="Standard 2" xfId="12"/>
  </cellStyles>
  <dxfs count="2">
    <dxf>
      <font>
        <strike/>
        <condense val="0"/>
        <extend val="0"/>
      </font>
    </dxf>
    <dxf>
      <font>
        <strike/>
        <condense val="0"/>
        <extend val="0"/>
      </font>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tsterie\AppData\Local\Microsoft\Windows\Temporary%20Internet%20Files\Content.Outlook\HXHN1RD2\Vorlage_BEG_Wassererschwernis\Abschnitt%20F%20Bauzeit%20DERFESER%20H5%20Sch&#228;tzung_neu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
      <sheetName val="Allgemein, Festzeiten Derfeser"/>
      <sheetName val="Vortriebsdauer DERFESER-OST"/>
      <sheetName val="Vortriebsdauer DERFESER-WEST"/>
      <sheetName val="Wassererschwernis"/>
      <sheetName val="Nachtsprengverbot"/>
      <sheetName val="Verzögerungen, Unterbrechungen"/>
      <sheetName val="Innenschale"/>
      <sheetName val="Pos.Zuordnung"/>
      <sheetName val="Gesamtbauzeit"/>
    </sheetNames>
    <sheetDataSet>
      <sheetData sheetId="0"/>
      <sheetData sheetId="1">
        <row r="33">
          <cell r="E33">
            <v>28</v>
          </cell>
        </row>
        <row r="34">
          <cell r="E34">
            <v>28</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pageSetUpPr fitToPage="1"/>
  </sheetPr>
  <dimension ref="A1:G51"/>
  <sheetViews>
    <sheetView view="pageBreakPreview" zoomScaleNormal="100" workbookViewId="0">
      <selection activeCell="J21" sqref="J21"/>
    </sheetView>
  </sheetViews>
  <sheetFormatPr baseColWidth="10" defaultRowHeight="12.75" x14ac:dyDescent="0.2"/>
  <cols>
    <col min="1" max="1" width="37.28515625" style="182" customWidth="1"/>
    <col min="2" max="2" width="12.140625" style="182" customWidth="1"/>
    <col min="3" max="3" width="9.28515625" style="182" customWidth="1"/>
    <col min="4" max="4" width="8.5703125" style="182" customWidth="1"/>
    <col min="5" max="5" width="6.140625" style="182" customWidth="1"/>
    <col min="6" max="6" width="11.85546875" style="182" customWidth="1"/>
    <col min="7" max="7" width="6.28515625" style="182" customWidth="1"/>
    <col min="8" max="16384" width="11.42578125" style="182"/>
  </cols>
  <sheetData>
    <row r="1" spans="1:7" s="2" customFormat="1" ht="26.45" customHeight="1" x14ac:dyDescent="0.2">
      <c r="A1" s="197" t="s">
        <v>49</v>
      </c>
      <c r="B1" s="197"/>
      <c r="C1" s="197"/>
      <c r="D1" s="197"/>
      <c r="E1" s="5"/>
      <c r="G1" s="5"/>
    </row>
    <row r="2" spans="1:7" s="2" customFormat="1" ht="29.25" customHeight="1" x14ac:dyDescent="0.2">
      <c r="A2" s="197" t="s">
        <v>62</v>
      </c>
      <c r="B2" s="197"/>
      <c r="C2" s="197"/>
      <c r="D2" s="197"/>
      <c r="E2" s="5"/>
      <c r="G2" s="5"/>
    </row>
    <row r="3" spans="1:7" s="2" customFormat="1" ht="27.4" customHeight="1" x14ac:dyDescent="0.2">
      <c r="A3" s="128" t="s">
        <v>54</v>
      </c>
      <c r="B3" s="25"/>
      <c r="C3" s="5"/>
      <c r="E3" s="5"/>
      <c r="G3" s="5"/>
    </row>
    <row r="4" spans="1:7" s="2" customFormat="1" ht="13.5" customHeight="1" x14ac:dyDescent="0.2">
      <c r="A4" s="177"/>
      <c r="B4" s="177"/>
      <c r="C4" s="5"/>
      <c r="E4" s="5"/>
      <c r="G4" s="5"/>
    </row>
    <row r="5" spans="1:7" s="2" customFormat="1" ht="13.5" customHeight="1" x14ac:dyDescent="0.2">
      <c r="C5" s="5"/>
      <c r="E5" s="5"/>
      <c r="G5" s="5"/>
    </row>
    <row r="6" spans="1:7" s="29" customFormat="1" ht="18.75" customHeight="1" x14ac:dyDescent="0.2">
      <c r="A6" s="28" t="s">
        <v>50</v>
      </c>
      <c r="C6" s="28"/>
      <c r="E6" s="30"/>
      <c r="G6" s="30"/>
    </row>
    <row r="7" spans="1:7" s="2" customFormat="1" ht="13.5" customHeight="1" x14ac:dyDescent="0.2">
      <c r="C7" s="5"/>
      <c r="E7" s="5"/>
      <c r="G7" s="5"/>
    </row>
    <row r="8" spans="1:7" s="2" customFormat="1" ht="13.5" customHeight="1" x14ac:dyDescent="0.2">
      <c r="A8" s="119" t="s">
        <v>16</v>
      </c>
      <c r="B8" s="178"/>
      <c r="C8" s="201" t="s">
        <v>51</v>
      </c>
      <c r="D8" s="202"/>
      <c r="E8" s="202"/>
      <c r="F8" s="202"/>
      <c r="G8" s="203"/>
    </row>
    <row r="9" spans="1:7" s="2" customFormat="1" ht="13.5" customHeight="1" x14ac:dyDescent="0.2">
      <c r="A9" s="120" t="s">
        <v>17</v>
      </c>
      <c r="B9" s="179"/>
      <c r="C9" s="204"/>
      <c r="D9" s="205"/>
      <c r="E9" s="205"/>
      <c r="F9" s="205"/>
      <c r="G9" s="206"/>
    </row>
    <row r="10" spans="1:7" s="2" customFormat="1" ht="13.5" customHeight="1" x14ac:dyDescent="0.2">
      <c r="A10" s="127" t="s">
        <v>18</v>
      </c>
      <c r="B10" s="180"/>
      <c r="C10" s="207" t="s">
        <v>24</v>
      </c>
      <c r="D10" s="208"/>
      <c r="E10" s="208"/>
      <c r="F10" s="208"/>
      <c r="G10" s="209"/>
    </row>
    <row r="14" spans="1:7" x14ac:dyDescent="0.2">
      <c r="A14" s="181" t="s">
        <v>7</v>
      </c>
    </row>
    <row r="17" spans="1:7" ht="15" customHeight="1" x14ac:dyDescent="0.2">
      <c r="A17" s="210" t="s">
        <v>44</v>
      </c>
      <c r="B17" s="211"/>
      <c r="C17" s="211"/>
      <c r="D17" s="211"/>
      <c r="E17" s="211"/>
      <c r="F17" s="211"/>
      <c r="G17" s="212"/>
    </row>
    <row r="18" spans="1:7" ht="15" customHeight="1" x14ac:dyDescent="0.2">
      <c r="A18" s="213" t="s">
        <v>45</v>
      </c>
      <c r="B18" s="196"/>
      <c r="C18" s="196"/>
      <c r="D18" s="196"/>
      <c r="E18" s="196"/>
      <c r="F18" s="196"/>
      <c r="G18" s="214"/>
    </row>
    <row r="19" spans="1:7" ht="15" customHeight="1" x14ac:dyDescent="0.2">
      <c r="A19" s="183"/>
      <c r="B19" s="184"/>
      <c r="C19" s="184"/>
      <c r="D19" s="184"/>
      <c r="E19" s="184"/>
      <c r="F19" s="184"/>
      <c r="G19" s="185"/>
    </row>
    <row r="20" spans="1:7" ht="15" customHeight="1" x14ac:dyDescent="0.2">
      <c r="A20" s="183"/>
      <c r="B20" s="184"/>
      <c r="C20" s="184"/>
      <c r="D20" s="184"/>
      <c r="E20" s="184"/>
      <c r="F20" s="184"/>
      <c r="G20" s="185"/>
    </row>
    <row r="21" spans="1:7" ht="15" customHeight="1" x14ac:dyDescent="0.2">
      <c r="A21" s="183"/>
      <c r="B21" s="184"/>
      <c r="C21" s="184"/>
      <c r="D21" s="184"/>
      <c r="E21" s="184"/>
      <c r="F21" s="184"/>
      <c r="G21" s="185"/>
    </row>
    <row r="22" spans="1:7" ht="15" customHeight="1" x14ac:dyDescent="0.2">
      <c r="A22" s="183"/>
      <c r="B22" s="184"/>
      <c r="C22" s="184"/>
      <c r="D22" s="184"/>
      <c r="E22" s="184"/>
      <c r="F22" s="184"/>
      <c r="G22" s="185"/>
    </row>
    <row r="23" spans="1:7" ht="15" customHeight="1" x14ac:dyDescent="0.2">
      <c r="A23" s="183"/>
      <c r="B23" s="184"/>
      <c r="C23" s="184"/>
      <c r="D23" s="184"/>
      <c r="E23" s="184"/>
      <c r="F23" s="184"/>
      <c r="G23" s="185"/>
    </row>
    <row r="24" spans="1:7" ht="15" customHeight="1" x14ac:dyDescent="0.2">
      <c r="A24" s="183"/>
      <c r="B24" s="184"/>
      <c r="C24" s="184"/>
      <c r="D24" s="184"/>
      <c r="E24" s="184"/>
      <c r="F24" s="184"/>
      <c r="G24" s="185"/>
    </row>
    <row r="25" spans="1:7" ht="15" customHeight="1" x14ac:dyDescent="0.2">
      <c r="A25" s="183"/>
      <c r="B25" s="184"/>
      <c r="C25" s="184"/>
      <c r="D25" s="184"/>
      <c r="E25" s="184"/>
      <c r="F25" s="184"/>
      <c r="G25" s="185"/>
    </row>
    <row r="26" spans="1:7" ht="15" customHeight="1" x14ac:dyDescent="0.2">
      <c r="A26" s="183"/>
      <c r="B26" s="184"/>
      <c r="C26" s="184"/>
      <c r="D26" s="184"/>
      <c r="E26" s="184"/>
      <c r="F26" s="184"/>
      <c r="G26" s="185"/>
    </row>
    <row r="27" spans="1:7" x14ac:dyDescent="0.2">
      <c r="A27" s="183"/>
      <c r="B27" s="184"/>
      <c r="C27" s="184"/>
      <c r="D27" s="184"/>
      <c r="E27" s="184"/>
      <c r="F27" s="184"/>
      <c r="G27" s="185"/>
    </row>
    <row r="28" spans="1:7" x14ac:dyDescent="0.2">
      <c r="A28" s="183"/>
      <c r="B28" s="184"/>
      <c r="C28" s="184"/>
      <c r="D28" s="184"/>
      <c r="E28" s="184"/>
      <c r="F28" s="184"/>
      <c r="G28" s="185"/>
    </row>
    <row r="29" spans="1:7" x14ac:dyDescent="0.2">
      <c r="A29" s="183"/>
      <c r="B29" s="184"/>
      <c r="C29" s="184"/>
      <c r="D29" s="184"/>
      <c r="E29" s="184"/>
      <c r="F29" s="184"/>
      <c r="G29" s="185"/>
    </row>
    <row r="30" spans="1:7" x14ac:dyDescent="0.2">
      <c r="A30" s="183"/>
      <c r="B30" s="184"/>
      <c r="C30" s="184"/>
      <c r="D30" s="184"/>
      <c r="E30" s="184"/>
      <c r="F30" s="184"/>
      <c r="G30" s="185"/>
    </row>
    <row r="31" spans="1:7" x14ac:dyDescent="0.2">
      <c r="A31" s="183"/>
      <c r="B31" s="184"/>
      <c r="C31" s="184"/>
      <c r="D31" s="184"/>
      <c r="E31" s="184"/>
      <c r="F31" s="184"/>
      <c r="G31" s="185"/>
    </row>
    <row r="32" spans="1:7" x14ac:dyDescent="0.2">
      <c r="A32" s="183"/>
      <c r="B32" s="184"/>
      <c r="C32" s="184"/>
      <c r="D32" s="184"/>
      <c r="E32" s="184"/>
      <c r="F32" s="184"/>
      <c r="G32" s="185"/>
    </row>
    <row r="33" spans="1:7" x14ac:dyDescent="0.2">
      <c r="A33" s="183"/>
      <c r="B33" s="184"/>
      <c r="C33" s="184"/>
      <c r="D33" s="184"/>
      <c r="E33" s="184"/>
      <c r="F33" s="184"/>
      <c r="G33" s="185"/>
    </row>
    <row r="34" spans="1:7" x14ac:dyDescent="0.2">
      <c r="A34" s="183"/>
      <c r="B34" s="184"/>
      <c r="C34" s="184"/>
      <c r="D34" s="184"/>
      <c r="E34" s="184"/>
      <c r="F34" s="184"/>
      <c r="G34" s="185"/>
    </row>
    <row r="35" spans="1:7" x14ac:dyDescent="0.2">
      <c r="A35" s="186" t="s">
        <v>8</v>
      </c>
      <c r="B35" s="187"/>
      <c r="C35" s="187"/>
      <c r="D35" s="187"/>
      <c r="E35" s="195" t="s">
        <v>9</v>
      </c>
      <c r="F35" s="195"/>
      <c r="G35" s="198"/>
    </row>
    <row r="36" spans="1:7" x14ac:dyDescent="0.2">
      <c r="A36" s="188" t="s">
        <v>10</v>
      </c>
      <c r="B36" s="189"/>
      <c r="C36" s="189"/>
      <c r="D36" s="189"/>
      <c r="E36" s="199" t="s">
        <v>46</v>
      </c>
      <c r="F36" s="199"/>
      <c r="G36" s="200"/>
    </row>
    <row r="37" spans="1:7" x14ac:dyDescent="0.2">
      <c r="A37" s="184"/>
      <c r="B37" s="184"/>
      <c r="C37" s="184"/>
      <c r="D37" s="184"/>
      <c r="E37" s="184"/>
      <c r="F37" s="184"/>
      <c r="G37" s="184"/>
    </row>
    <row r="38" spans="1:7" x14ac:dyDescent="0.2">
      <c r="A38" s="184"/>
      <c r="B38" s="184"/>
      <c r="C38" s="184"/>
      <c r="D38" s="184"/>
      <c r="E38" s="184"/>
      <c r="F38" s="184"/>
      <c r="G38" s="184"/>
    </row>
    <row r="39" spans="1:7" x14ac:dyDescent="0.2">
      <c r="A39" s="184"/>
      <c r="B39" s="184"/>
      <c r="C39" s="184"/>
      <c r="D39" s="184"/>
      <c r="E39" s="184"/>
      <c r="F39" s="184"/>
      <c r="G39" s="184"/>
    </row>
    <row r="40" spans="1:7" x14ac:dyDescent="0.2">
      <c r="A40" s="184"/>
      <c r="B40" s="184"/>
      <c r="C40" s="184"/>
      <c r="D40" s="184"/>
      <c r="E40" s="184"/>
      <c r="F40" s="184"/>
      <c r="G40" s="184"/>
    </row>
    <row r="41" spans="1:7" x14ac:dyDescent="0.2">
      <c r="A41" s="187"/>
      <c r="B41" s="187"/>
      <c r="C41" s="187"/>
      <c r="D41" s="187"/>
      <c r="E41" s="195"/>
      <c r="F41" s="195"/>
      <c r="G41" s="195"/>
    </row>
    <row r="42" spans="1:7" x14ac:dyDescent="0.2">
      <c r="A42" s="187"/>
      <c r="B42" s="187"/>
      <c r="C42" s="187"/>
      <c r="D42" s="187"/>
      <c r="E42" s="195"/>
      <c r="F42" s="195"/>
      <c r="G42" s="195"/>
    </row>
    <row r="43" spans="1:7" x14ac:dyDescent="0.2">
      <c r="A43" s="196"/>
      <c r="B43" s="196"/>
      <c r="C43" s="196"/>
      <c r="D43" s="196"/>
      <c r="E43" s="196"/>
      <c r="F43" s="196"/>
      <c r="G43" s="196"/>
    </row>
    <row r="44" spans="1:7" x14ac:dyDescent="0.2">
      <c r="A44" s="196"/>
      <c r="B44" s="196"/>
      <c r="C44" s="196"/>
      <c r="D44" s="196"/>
      <c r="E44" s="196"/>
      <c r="F44" s="196"/>
      <c r="G44" s="196"/>
    </row>
    <row r="45" spans="1:7" x14ac:dyDescent="0.2">
      <c r="A45" s="184"/>
      <c r="B45" s="184"/>
      <c r="C45" s="184"/>
      <c r="D45" s="184"/>
      <c r="E45" s="184"/>
      <c r="F45" s="184"/>
      <c r="G45" s="184"/>
    </row>
    <row r="46" spans="1:7" x14ac:dyDescent="0.2">
      <c r="A46" s="184"/>
      <c r="B46" s="184"/>
      <c r="C46" s="184"/>
      <c r="D46" s="184"/>
      <c r="E46" s="184"/>
      <c r="F46" s="184"/>
      <c r="G46" s="184"/>
    </row>
    <row r="47" spans="1:7" x14ac:dyDescent="0.2">
      <c r="A47" s="184"/>
      <c r="B47" s="184"/>
      <c r="C47" s="184"/>
      <c r="D47" s="184"/>
      <c r="E47" s="184"/>
      <c r="F47" s="184"/>
      <c r="G47" s="184"/>
    </row>
    <row r="48" spans="1:7" x14ac:dyDescent="0.2">
      <c r="A48" s="184"/>
      <c r="B48" s="184"/>
      <c r="C48" s="184"/>
      <c r="D48" s="184"/>
      <c r="E48" s="184"/>
      <c r="F48" s="184"/>
      <c r="G48" s="184"/>
    </row>
    <row r="49" spans="1:7" x14ac:dyDescent="0.2">
      <c r="A49" s="187"/>
      <c r="B49" s="187"/>
      <c r="C49" s="187"/>
      <c r="D49" s="187"/>
      <c r="E49" s="195"/>
      <c r="F49" s="195"/>
      <c r="G49" s="195"/>
    </row>
    <row r="50" spans="1:7" x14ac:dyDescent="0.2">
      <c r="A50" s="187"/>
      <c r="B50" s="187"/>
      <c r="C50" s="187"/>
      <c r="D50" s="187"/>
      <c r="E50" s="195"/>
      <c r="F50" s="195"/>
      <c r="G50" s="195"/>
    </row>
    <row r="51" spans="1:7" x14ac:dyDescent="0.2">
      <c r="A51" s="184"/>
      <c r="B51" s="184"/>
      <c r="C51" s="184"/>
      <c r="D51" s="184"/>
      <c r="E51" s="184"/>
      <c r="F51" s="184"/>
      <c r="G51" s="184"/>
    </row>
  </sheetData>
  <sheetProtection sheet="1" objects="1" scenarios="1"/>
  <mergeCells count="14">
    <mergeCell ref="A2:D2"/>
    <mergeCell ref="A1:D1"/>
    <mergeCell ref="E35:G35"/>
    <mergeCell ref="E36:G36"/>
    <mergeCell ref="C8:G9"/>
    <mergeCell ref="C10:G10"/>
    <mergeCell ref="A17:G17"/>
    <mergeCell ref="A18:G18"/>
    <mergeCell ref="E49:G49"/>
    <mergeCell ref="E50:G50"/>
    <mergeCell ref="E41:G41"/>
    <mergeCell ref="E42:G42"/>
    <mergeCell ref="A43:G43"/>
    <mergeCell ref="A44:G44"/>
  </mergeCells>
  <phoneticPr fontId="3" type="noConversion"/>
  <pageMargins left="0.70866141732283472" right="0.43307086614173229" top="0.74803149606299213" bottom="0.39370078740157483" header="0.47244094488188981" footer="0.27559055118110237"/>
  <pageSetup paperSize="9" fitToHeight="0" orientation="portrait" r:id="rId1"/>
  <headerFooter alignWithMargins="0">
    <oddHeader>&amp;L&amp;"Arial,Fett"&amp;8Galleria di Base del Brennero                                                                                                                                    
Brenner Basistunnel BBT SE
&amp;R&amp;8&amp;A
Seite &amp;P / &amp;N</oddHeader>
    <oddFooter>&amp;L&amp;8Archiv Nr./Pos. arch. AVA II.3.2.43&amp;C&amp;8AP169 Anhang FII / Allegato FII&amp;R&amp;8erstellt am/redatto il: 08.05.2013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U50"/>
  <sheetViews>
    <sheetView view="pageBreakPreview" topLeftCell="A10" zoomScaleNormal="120" zoomScaleSheetLayoutView="100" workbookViewId="0">
      <selection activeCell="K15" sqref="K15"/>
    </sheetView>
  </sheetViews>
  <sheetFormatPr baseColWidth="10" defaultColWidth="11.42578125" defaultRowHeight="13.5" customHeight="1" x14ac:dyDescent="0.2"/>
  <cols>
    <col min="1" max="1" width="6" style="5" customWidth="1"/>
    <col min="2" max="2" width="8.28515625" style="5" customWidth="1"/>
    <col min="3" max="3" width="50.85546875" style="35" customWidth="1"/>
    <col min="4" max="4" width="8.7109375" style="32" customWidth="1"/>
    <col min="5" max="5" width="8.5703125" style="32" customWidth="1"/>
    <col min="6" max="6" width="4.28515625" style="5" customWidth="1"/>
    <col min="7" max="8" width="5.7109375" style="5" customWidth="1"/>
    <col min="9" max="9" width="12.7109375" style="2" customWidth="1"/>
    <col min="10" max="10" width="54.42578125" style="2" customWidth="1"/>
    <col min="11" max="16384" width="11.42578125" style="2"/>
  </cols>
  <sheetData>
    <row r="1" spans="1:12" ht="24.95" customHeight="1" x14ac:dyDescent="0.2">
      <c r="A1" s="197" t="s">
        <v>49</v>
      </c>
      <c r="B1" s="197"/>
      <c r="C1" s="197"/>
      <c r="D1" s="197"/>
      <c r="G1" s="144"/>
      <c r="I1" s="143"/>
    </row>
    <row r="2" spans="1:12" ht="24.95" customHeight="1" x14ac:dyDescent="0.2">
      <c r="A2" s="197" t="s">
        <v>62</v>
      </c>
      <c r="B2" s="197"/>
      <c r="C2" s="197"/>
      <c r="D2" s="197"/>
    </row>
    <row r="3" spans="1:12" ht="24.95" customHeight="1" x14ac:dyDescent="0.2">
      <c r="C3" s="128" t="s">
        <v>48</v>
      </c>
    </row>
    <row r="4" spans="1:12" ht="4.5" customHeight="1" x14ac:dyDescent="0.2"/>
    <row r="5" spans="1:12" s="29" customFormat="1" ht="18.75" customHeight="1" x14ac:dyDescent="0.2">
      <c r="A5" s="6" t="s">
        <v>53</v>
      </c>
      <c r="B5" s="30"/>
      <c r="C5" s="33"/>
      <c r="D5" s="34"/>
      <c r="E5" s="34"/>
      <c r="F5" s="30"/>
      <c r="G5" s="30"/>
      <c r="H5" s="30"/>
    </row>
    <row r="6" spans="1:12" ht="4.5" customHeight="1" x14ac:dyDescent="0.2"/>
    <row r="7" spans="1:12" ht="13.5" customHeight="1" x14ac:dyDescent="0.2">
      <c r="A7" s="1"/>
      <c r="B7" s="36" t="s">
        <v>16</v>
      </c>
      <c r="C7" s="36"/>
      <c r="D7" s="237" t="str">
        <f>Unterfertigung!$C$8</f>
        <v>AN / Affidatario</v>
      </c>
      <c r="E7" s="238"/>
      <c r="F7" s="238"/>
      <c r="G7" s="238"/>
      <c r="H7" s="238"/>
      <c r="I7" s="239"/>
    </row>
    <row r="8" spans="1:12" ht="13.5" customHeight="1" x14ac:dyDescent="0.2">
      <c r="A8" s="3"/>
      <c r="B8" s="36" t="s">
        <v>17</v>
      </c>
      <c r="C8" s="36"/>
      <c r="D8" s="240"/>
      <c r="E8" s="241"/>
      <c r="F8" s="241"/>
      <c r="G8" s="241"/>
      <c r="H8" s="241"/>
      <c r="I8" s="242"/>
    </row>
    <row r="9" spans="1:12" ht="13.5" customHeight="1" x14ac:dyDescent="0.2">
      <c r="A9" s="149"/>
      <c r="B9" s="36" t="s">
        <v>18</v>
      </c>
      <c r="C9" s="36"/>
      <c r="D9" s="243" t="s">
        <v>24</v>
      </c>
      <c r="E9" s="244"/>
      <c r="F9" s="244"/>
      <c r="G9" s="244"/>
      <c r="H9" s="244"/>
      <c r="I9" s="245"/>
    </row>
    <row r="10" spans="1:12" ht="24" customHeight="1" x14ac:dyDescent="0.2"/>
    <row r="11" spans="1:12" s="6" customFormat="1" ht="55.5" customHeight="1" x14ac:dyDescent="0.2">
      <c r="A11" s="246" t="s">
        <v>118</v>
      </c>
      <c r="B11" s="246"/>
      <c r="C11" s="246"/>
      <c r="D11" s="246"/>
      <c r="E11" s="246"/>
      <c r="F11" s="246"/>
      <c r="G11" s="246"/>
      <c r="H11" s="246"/>
      <c r="I11" s="246"/>
      <c r="J11" s="154"/>
      <c r="K11" s="2"/>
      <c r="L11" s="2"/>
    </row>
    <row r="12" spans="1:12" ht="15" customHeight="1" x14ac:dyDescent="0.2">
      <c r="A12" s="63"/>
      <c r="B12" s="63"/>
      <c r="C12" s="152"/>
      <c r="D12" s="65"/>
      <c r="E12" s="65"/>
      <c r="F12" s="63"/>
      <c r="G12" s="231" t="s">
        <v>42</v>
      </c>
      <c r="H12" s="232"/>
      <c r="I12" s="233"/>
    </row>
    <row r="13" spans="1:12" s="124" customFormat="1" ht="24.95" customHeight="1" x14ac:dyDescent="0.2">
      <c r="A13" s="218" t="s">
        <v>79</v>
      </c>
      <c r="B13" s="234"/>
      <c r="C13" s="234"/>
      <c r="D13" s="121"/>
      <c r="E13" s="122"/>
      <c r="F13" s="123"/>
      <c r="G13" s="224" t="s">
        <v>47</v>
      </c>
      <c r="H13" s="225"/>
      <c r="I13" s="150" t="s">
        <v>6</v>
      </c>
      <c r="J13" s="155"/>
      <c r="K13" s="2"/>
      <c r="L13" s="2"/>
    </row>
    <row r="14" spans="1:12" ht="4.5" customHeight="1" x14ac:dyDescent="0.2">
      <c r="A14" s="39"/>
      <c r="B14" s="40"/>
      <c r="C14" s="41"/>
      <c r="D14" s="42"/>
      <c r="E14" s="43"/>
      <c r="F14" s="44"/>
      <c r="G14" s="39"/>
      <c r="H14" s="40"/>
      <c r="I14" s="45"/>
    </row>
    <row r="15" spans="1:12" ht="24" customHeight="1" x14ac:dyDescent="0.2">
      <c r="A15" s="46" t="s">
        <v>80</v>
      </c>
      <c r="B15" s="235" t="s">
        <v>81</v>
      </c>
      <c r="C15" s="236"/>
      <c r="D15" s="17"/>
      <c r="E15" s="43"/>
      <c r="F15" s="44" t="s">
        <v>2</v>
      </c>
      <c r="G15" s="47"/>
      <c r="H15" s="48"/>
      <c r="I15" s="49"/>
    </row>
    <row r="16" spans="1:12" ht="11.25" x14ac:dyDescent="0.2">
      <c r="A16" s="39"/>
      <c r="B16" s="41"/>
      <c r="C16" s="41"/>
      <c r="D16" s="50"/>
      <c r="E16" s="51"/>
      <c r="F16" s="44"/>
      <c r="G16" s="52"/>
      <c r="H16" s="40"/>
      <c r="I16" s="45"/>
    </row>
    <row r="17" spans="1:21" ht="24.95" customHeight="1" x14ac:dyDescent="0.2">
      <c r="A17" s="53"/>
      <c r="B17" s="54" t="s">
        <v>86</v>
      </c>
      <c r="C17" s="54"/>
      <c r="D17" s="55"/>
      <c r="E17" s="138">
        <f>D15</f>
        <v>0</v>
      </c>
      <c r="F17" s="56" t="s">
        <v>2</v>
      </c>
      <c r="G17" s="224" t="s">
        <v>47</v>
      </c>
      <c r="H17" s="225"/>
      <c r="I17" s="150" t="s">
        <v>57</v>
      </c>
      <c r="J17" s="155"/>
    </row>
    <row r="18" spans="1:21" ht="11.25" x14ac:dyDescent="0.2">
      <c r="A18" s="39"/>
      <c r="B18" s="40"/>
      <c r="C18" s="41"/>
      <c r="D18" s="51"/>
      <c r="E18" s="51"/>
      <c r="F18" s="44"/>
      <c r="G18" s="39"/>
      <c r="I18" s="45"/>
    </row>
    <row r="19" spans="1:21" ht="11.25" x14ac:dyDescent="0.2">
      <c r="A19" s="57"/>
      <c r="B19" s="58"/>
      <c r="C19" s="8"/>
      <c r="D19" s="37"/>
      <c r="E19" s="43"/>
      <c r="F19" s="44"/>
      <c r="G19" s="47"/>
      <c r="H19" s="48"/>
      <c r="I19" s="49"/>
    </row>
    <row r="20" spans="1:21" ht="24.95" customHeight="1" x14ac:dyDescent="0.2">
      <c r="A20" s="226" t="s">
        <v>78</v>
      </c>
      <c r="B20" s="227"/>
      <c r="C20" s="227"/>
      <c r="D20" s="42"/>
      <c r="E20" s="43"/>
      <c r="F20" s="44"/>
      <c r="G20" s="47"/>
      <c r="H20" s="48"/>
      <c r="I20" s="49"/>
    </row>
    <row r="21" spans="1:21" ht="4.5" customHeight="1" x14ac:dyDescent="0.2">
      <c r="A21" s="39"/>
      <c r="B21" s="40"/>
      <c r="C21" s="41"/>
      <c r="D21" s="59"/>
      <c r="E21" s="43"/>
      <c r="F21" s="44"/>
      <c r="G21" s="47"/>
      <c r="H21" s="48"/>
      <c r="I21" s="49"/>
    </row>
    <row r="22" spans="1:21" ht="24" customHeight="1" x14ac:dyDescent="0.2">
      <c r="A22" s="39" t="s">
        <v>82</v>
      </c>
      <c r="B22" s="41" t="s">
        <v>19</v>
      </c>
      <c r="C22" s="41"/>
      <c r="D22" s="60" t="e">
        <f>'VT1-Blatt 1.2'!F80</f>
        <v>#VALUE!</v>
      </c>
      <c r="E22" s="43"/>
      <c r="F22" s="44" t="s">
        <v>2</v>
      </c>
      <c r="G22" s="228" t="s">
        <v>52</v>
      </c>
      <c r="H22" s="229"/>
      <c r="I22" s="230"/>
    </row>
    <row r="23" spans="1:21" ht="24" customHeight="1" x14ac:dyDescent="0.2">
      <c r="A23" s="39" t="s">
        <v>83</v>
      </c>
      <c r="B23" s="41" t="s">
        <v>20</v>
      </c>
      <c r="C23" s="41"/>
      <c r="D23" s="60">
        <f>'VT1-Blatt 1.2'!F89</f>
        <v>1</v>
      </c>
      <c r="E23" s="43"/>
      <c r="F23" s="44" t="s">
        <v>2</v>
      </c>
      <c r="G23" s="228" t="s">
        <v>52</v>
      </c>
      <c r="H23" s="229"/>
      <c r="I23" s="230"/>
      <c r="U23" s="61"/>
    </row>
    <row r="24" spans="1:21" ht="24" customHeight="1" x14ac:dyDescent="0.2">
      <c r="A24" s="46"/>
      <c r="B24" s="62" t="s">
        <v>143</v>
      </c>
      <c r="C24" s="62"/>
      <c r="D24" s="137" t="e">
        <f>SUM(D22:D23)</f>
        <v>#VALUE!</v>
      </c>
      <c r="E24" s="43"/>
      <c r="F24" s="44" t="s">
        <v>2</v>
      </c>
      <c r="G24" s="52"/>
      <c r="H24" s="40"/>
      <c r="I24" s="45"/>
    </row>
    <row r="25" spans="1:21" ht="11.25" x14ac:dyDescent="0.2">
      <c r="A25" s="39"/>
      <c r="B25" s="41"/>
      <c r="C25" s="41"/>
      <c r="D25" s="26"/>
      <c r="E25" s="51"/>
      <c r="F25" s="44"/>
      <c r="G25" s="52"/>
      <c r="I25" s="45"/>
    </row>
    <row r="26" spans="1:21" ht="24" customHeight="1" x14ac:dyDescent="0.2">
      <c r="A26" s="53"/>
      <c r="B26" s="175" t="s">
        <v>155</v>
      </c>
      <c r="C26" s="54"/>
      <c r="D26" s="55"/>
      <c r="E26" s="137" t="e">
        <f>D24+E17</f>
        <v>#VALUE!</v>
      </c>
      <c r="F26" s="113" t="s">
        <v>2</v>
      </c>
      <c r="G26" s="224" t="s">
        <v>47</v>
      </c>
      <c r="H26" s="225"/>
      <c r="I26" s="150" t="s">
        <v>107</v>
      </c>
      <c r="J26" s="146"/>
    </row>
    <row r="27" spans="1:21" ht="11.25" x14ac:dyDescent="0.2">
      <c r="A27" s="39"/>
      <c r="B27" s="40"/>
      <c r="C27" s="41"/>
      <c r="D27" s="65"/>
      <c r="E27" s="65"/>
      <c r="F27" s="82"/>
      <c r="G27" s="46"/>
      <c r="H27" s="63"/>
      <c r="I27" s="23"/>
    </row>
    <row r="28" spans="1:21" ht="11.25" x14ac:dyDescent="0.2">
      <c r="A28" s="57"/>
      <c r="B28" s="58"/>
      <c r="C28" s="8"/>
      <c r="D28" s="42"/>
      <c r="E28" s="43"/>
      <c r="F28" s="44"/>
      <c r="G28" s="110"/>
      <c r="H28" s="48"/>
      <c r="I28" s="49"/>
      <c r="K28" s="26"/>
    </row>
    <row r="29" spans="1:21" ht="24" customHeight="1" x14ac:dyDescent="0.2">
      <c r="A29" s="218" t="s">
        <v>134</v>
      </c>
      <c r="B29" s="219"/>
      <c r="C29" s="219"/>
      <c r="D29" s="37"/>
      <c r="E29" s="141"/>
      <c r="F29" s="38"/>
      <c r="G29" s="148"/>
      <c r="H29" s="58"/>
      <c r="I29" s="153"/>
      <c r="J29" s="26"/>
    </row>
    <row r="30" spans="1:21" ht="4.5" customHeight="1" x14ac:dyDescent="0.2">
      <c r="A30" s="39"/>
      <c r="B30" s="40"/>
      <c r="C30" s="41"/>
      <c r="D30" s="59"/>
      <c r="E30" s="51"/>
      <c r="F30" s="44"/>
      <c r="G30" s="39"/>
      <c r="I30" s="45"/>
      <c r="J30" s="26"/>
    </row>
    <row r="31" spans="1:21" ht="24" customHeight="1" x14ac:dyDescent="0.2">
      <c r="A31" s="39" t="s">
        <v>84</v>
      </c>
      <c r="B31" s="220" t="s">
        <v>151</v>
      </c>
      <c r="C31" s="221"/>
      <c r="D31" s="17"/>
      <c r="E31" s="43"/>
      <c r="F31" s="44" t="s">
        <v>2</v>
      </c>
      <c r="G31" s="52"/>
      <c r="I31" s="45"/>
      <c r="J31" s="139"/>
      <c r="K31" s="147"/>
    </row>
    <row r="32" spans="1:21" ht="11.25" x14ac:dyDescent="0.2">
      <c r="A32" s="46"/>
      <c r="B32" s="63"/>
      <c r="C32" s="64"/>
      <c r="D32" s="65"/>
      <c r="E32" s="65"/>
      <c r="F32" s="63"/>
      <c r="G32" s="46"/>
      <c r="H32" s="63"/>
      <c r="I32" s="23"/>
      <c r="J32" s="26"/>
    </row>
    <row r="33" spans="1:12" ht="24" customHeight="1" x14ac:dyDescent="0.2">
      <c r="A33" s="39"/>
      <c r="B33" s="222" t="s">
        <v>157</v>
      </c>
      <c r="C33" s="222"/>
      <c r="D33" s="223"/>
      <c r="E33" s="137">
        <f>'VT2-Blatt 2.1'!E32+D31</f>
        <v>8</v>
      </c>
      <c r="F33" s="44" t="s">
        <v>2</v>
      </c>
      <c r="G33" s="224" t="s">
        <v>47</v>
      </c>
      <c r="H33" s="225"/>
      <c r="I33" s="150" t="s">
        <v>60</v>
      </c>
      <c r="J33" s="146"/>
    </row>
    <row r="34" spans="1:12" ht="11.25" x14ac:dyDescent="0.2">
      <c r="A34" s="46"/>
      <c r="B34" s="63"/>
      <c r="C34" s="64"/>
      <c r="D34" s="65"/>
      <c r="E34" s="65"/>
      <c r="F34" s="63"/>
      <c r="G34" s="46"/>
      <c r="H34" s="63"/>
      <c r="I34" s="23"/>
    </row>
    <row r="35" spans="1:12" ht="7.5" customHeight="1" x14ac:dyDescent="0.2">
      <c r="C35" s="31"/>
    </row>
    <row r="36" spans="1:12" ht="13.5" customHeight="1" x14ac:dyDescent="0.2">
      <c r="A36" s="131" t="s">
        <v>61</v>
      </c>
      <c r="B36" s="131"/>
      <c r="C36" s="134"/>
      <c r="D36" s="135"/>
      <c r="E36" s="135"/>
      <c r="F36" s="136"/>
      <c r="G36" s="136"/>
      <c r="H36" s="136"/>
      <c r="I36" s="132"/>
    </row>
    <row r="37" spans="1:12" ht="13.5" customHeight="1" x14ac:dyDescent="0.2">
      <c r="A37" s="31" t="s">
        <v>158</v>
      </c>
      <c r="B37" s="31"/>
    </row>
    <row r="38" spans="1:12" s="111" customFormat="1" ht="24.95" customHeight="1" x14ac:dyDescent="0.2">
      <c r="A38" s="217" t="s">
        <v>136</v>
      </c>
      <c r="B38" s="217"/>
      <c r="C38" s="217"/>
      <c r="D38" s="114"/>
      <c r="E38" s="115"/>
      <c r="F38" s="116"/>
      <c r="G38" s="116"/>
      <c r="H38" s="116"/>
      <c r="I38" s="117"/>
      <c r="K38" s="2"/>
      <c r="L38" s="2"/>
    </row>
    <row r="39" spans="1:12" ht="13.5" customHeight="1" x14ac:dyDescent="0.2">
      <c r="A39" s="31" t="s">
        <v>152</v>
      </c>
      <c r="B39" s="31"/>
      <c r="D39" s="66"/>
      <c r="E39" s="66"/>
    </row>
    <row r="40" spans="1:12" s="111" customFormat="1" ht="24.95" customHeight="1" x14ac:dyDescent="0.2">
      <c r="A40" s="217" t="s">
        <v>137</v>
      </c>
      <c r="B40" s="217"/>
      <c r="C40" s="217"/>
      <c r="D40" s="117"/>
      <c r="E40" s="115" t="s">
        <v>23</v>
      </c>
      <c r="F40" s="116"/>
      <c r="G40" s="116"/>
      <c r="H40" s="116"/>
      <c r="I40" s="117"/>
      <c r="K40" s="2"/>
      <c r="L40" s="2"/>
    </row>
    <row r="41" spans="1:12" ht="6.2" customHeight="1" x14ac:dyDescent="0.2">
      <c r="A41" s="35"/>
      <c r="B41" s="35"/>
    </row>
    <row r="42" spans="1:12" ht="13.5" customHeight="1" x14ac:dyDescent="0.2">
      <c r="A42" s="7" t="s">
        <v>26</v>
      </c>
      <c r="B42" s="7"/>
    </row>
    <row r="43" spans="1:12" ht="30" customHeight="1" x14ac:dyDescent="0.2">
      <c r="A43" s="215" t="s">
        <v>27</v>
      </c>
      <c r="B43" s="215"/>
      <c r="C43" s="215"/>
      <c r="D43" s="215"/>
      <c r="E43" s="215"/>
      <c r="F43" s="215"/>
      <c r="G43" s="215"/>
      <c r="H43" s="215"/>
      <c r="I43" s="215"/>
    </row>
    <row r="44" spans="1:12" ht="50.1" customHeight="1" x14ac:dyDescent="0.2">
      <c r="A44" s="216" t="s">
        <v>25</v>
      </c>
      <c r="B44" s="216"/>
      <c r="C44" s="216"/>
      <c r="D44" s="216"/>
      <c r="E44" s="216"/>
      <c r="F44" s="216"/>
      <c r="G44" s="216"/>
      <c r="H44" s="216"/>
      <c r="I44" s="216"/>
    </row>
    <row r="48" spans="1:12" ht="13.5" customHeight="1" x14ac:dyDescent="0.2">
      <c r="D48" s="68"/>
      <c r="E48" s="68"/>
      <c r="F48" s="2"/>
      <c r="G48" s="2"/>
      <c r="H48" s="2"/>
    </row>
    <row r="49" spans="4:8" ht="13.5" customHeight="1" x14ac:dyDescent="0.2">
      <c r="D49" s="68"/>
      <c r="E49" s="68"/>
      <c r="F49" s="2"/>
      <c r="G49" s="2"/>
      <c r="H49" s="2"/>
    </row>
    <row r="50" spans="4:8" ht="13.5" customHeight="1" x14ac:dyDescent="0.2">
      <c r="D50" s="68"/>
      <c r="E50" s="68"/>
      <c r="F50" s="2"/>
      <c r="G50" s="2"/>
      <c r="H50" s="2"/>
    </row>
  </sheetData>
  <sheetProtection password="E0CF" sheet="1" objects="1" scenarios="1"/>
  <mergeCells count="22">
    <mergeCell ref="D7:I8"/>
    <mergeCell ref="D9:I9"/>
    <mergeCell ref="A1:D1"/>
    <mergeCell ref="A2:D2"/>
    <mergeCell ref="A11:I11"/>
    <mergeCell ref="A20:C20"/>
    <mergeCell ref="G22:I22"/>
    <mergeCell ref="G23:I23"/>
    <mergeCell ref="G26:H26"/>
    <mergeCell ref="G12:I12"/>
    <mergeCell ref="A13:C13"/>
    <mergeCell ref="G13:H13"/>
    <mergeCell ref="B15:C15"/>
    <mergeCell ref="G17:H17"/>
    <mergeCell ref="A43:I43"/>
    <mergeCell ref="A44:I44"/>
    <mergeCell ref="A38:C38"/>
    <mergeCell ref="A40:C40"/>
    <mergeCell ref="A29:C29"/>
    <mergeCell ref="B31:C31"/>
    <mergeCell ref="B33:D33"/>
    <mergeCell ref="G33:H33"/>
  </mergeCells>
  <conditionalFormatting sqref="D15">
    <cfRule type="cellIs" dxfId="1" priority="1" stopIfTrue="1" operator="greaterThan">
      <formula>$E$17</formula>
    </cfRule>
  </conditionalFormatting>
  <dataValidations count="1">
    <dataValidation type="whole" operator="lessThanOrEqual" allowBlank="1" showInputMessage="1" showErrorMessage="1" error="Maximale Dauer 120 KT -&gt; Eingabe korrigieren" sqref="D15">
      <formula1>120</formula1>
    </dataValidation>
  </dataValidations>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 II.3.2.43&amp;C&amp;8AP169 Anhang FII / Allegato FII&amp;R&amp;8erstellt am/redatto il: 08.05.2013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CFFCC"/>
    <pageSetUpPr fitToPage="1"/>
  </sheetPr>
  <dimension ref="A1:L103"/>
  <sheetViews>
    <sheetView tabSelected="1" view="pageBreakPreview" topLeftCell="A10" zoomScaleNormal="120" zoomScaleSheetLayoutView="100" workbookViewId="0">
      <selection activeCell="A42" sqref="A42"/>
    </sheetView>
  </sheetViews>
  <sheetFormatPr baseColWidth="10" defaultColWidth="11.42578125" defaultRowHeight="13.5" customHeight="1" x14ac:dyDescent="0.2"/>
  <cols>
    <col min="1" max="1" width="53.140625" style="35" customWidth="1"/>
    <col min="2" max="2" width="11.7109375" style="2" customWidth="1"/>
    <col min="3" max="3" width="9.28515625" style="5" customWidth="1"/>
    <col min="4" max="4" width="9.28515625" style="2" customWidth="1"/>
    <col min="5" max="5" width="6.42578125" style="5" customWidth="1"/>
    <col min="6" max="6" width="10.7109375" style="2" customWidth="1"/>
    <col min="7" max="7" width="10.7109375" style="5" customWidth="1"/>
    <col min="8" max="8" width="11.42578125" style="2"/>
    <col min="9" max="9" width="7.28515625" style="2" customWidth="1"/>
    <col min="10" max="10" width="8.28515625" style="2" bestFit="1" customWidth="1"/>
    <col min="11" max="11" width="7.42578125" style="2" bestFit="1" customWidth="1"/>
    <col min="12" max="16384" width="11.42578125" style="2"/>
  </cols>
  <sheetData>
    <row r="1" spans="1:7" ht="24.95" customHeight="1" x14ac:dyDescent="0.2">
      <c r="A1" s="197" t="s">
        <v>49</v>
      </c>
      <c r="B1" s="197"/>
      <c r="C1" s="197"/>
      <c r="D1" s="197"/>
      <c r="G1" s="145"/>
    </row>
    <row r="2" spans="1:7" ht="24.95" customHeight="1" x14ac:dyDescent="0.2">
      <c r="A2" s="197" t="s">
        <v>62</v>
      </c>
      <c r="B2" s="197"/>
      <c r="C2" s="197"/>
      <c r="D2" s="197"/>
    </row>
    <row r="3" spans="1:7" ht="24.95" customHeight="1" x14ac:dyDescent="0.2">
      <c r="A3" s="128" t="s">
        <v>54</v>
      </c>
      <c r="B3" s="25"/>
    </row>
    <row r="4" spans="1:7" ht="4.5" customHeight="1" x14ac:dyDescent="0.2">
      <c r="A4" s="2"/>
    </row>
    <row r="5" spans="1:7" s="29" customFormat="1" ht="18.75" customHeight="1" x14ac:dyDescent="0.2">
      <c r="A5" s="28" t="s">
        <v>53</v>
      </c>
      <c r="C5" s="28"/>
      <c r="E5" s="30"/>
      <c r="G5" s="30"/>
    </row>
    <row r="6" spans="1:7" ht="4.5" customHeight="1" x14ac:dyDescent="0.2">
      <c r="A6" s="2"/>
    </row>
    <row r="7" spans="1:7" ht="13.5" customHeight="1" x14ac:dyDescent="0.2">
      <c r="A7" s="1" t="s">
        <v>16</v>
      </c>
      <c r="C7" s="237" t="str">
        <f>Unterfertigung!$C$8</f>
        <v>AN / Affidatario</v>
      </c>
      <c r="D7" s="238"/>
      <c r="E7" s="238"/>
      <c r="F7" s="238"/>
      <c r="G7" s="239"/>
    </row>
    <row r="8" spans="1:7" ht="13.5" customHeight="1" x14ac:dyDescent="0.2">
      <c r="A8" s="3" t="s">
        <v>17</v>
      </c>
      <c r="C8" s="240"/>
      <c r="D8" s="241"/>
      <c r="E8" s="241"/>
      <c r="F8" s="241"/>
      <c r="G8" s="242"/>
    </row>
    <row r="9" spans="1:7" ht="13.5" customHeight="1" x14ac:dyDescent="0.2">
      <c r="A9" s="4" t="s">
        <v>18</v>
      </c>
      <c r="C9" s="207" t="s">
        <v>24</v>
      </c>
      <c r="D9" s="208"/>
      <c r="E9" s="208"/>
      <c r="F9" s="208"/>
      <c r="G9" s="209"/>
    </row>
    <row r="10" spans="1:7" ht="12.75" customHeight="1" x14ac:dyDescent="0.2"/>
    <row r="11" spans="1:7" s="6" customFormat="1" ht="55.5" customHeight="1" x14ac:dyDescent="0.2">
      <c r="A11" s="255" t="s">
        <v>115</v>
      </c>
      <c r="B11" s="255"/>
      <c r="C11" s="255"/>
      <c r="D11" s="255"/>
      <c r="E11" s="255"/>
      <c r="F11" s="126" t="s">
        <v>154</v>
      </c>
      <c r="G11" s="125"/>
    </row>
    <row r="12" spans="1:7" ht="13.5" customHeight="1" x14ac:dyDescent="0.2">
      <c r="A12" s="69"/>
    </row>
    <row r="13" spans="1:7" ht="13.5" customHeight="1" x14ac:dyDescent="0.2">
      <c r="A13" s="7" t="s">
        <v>94</v>
      </c>
    </row>
    <row r="14" spans="1:7" ht="50.1" customHeight="1" x14ac:dyDescent="0.2">
      <c r="A14" s="23"/>
      <c r="B14" s="251" t="s">
        <v>29</v>
      </c>
      <c r="C14" s="251"/>
      <c r="D14" s="251" t="s">
        <v>30</v>
      </c>
      <c r="E14" s="254"/>
      <c r="F14" s="251" t="s">
        <v>31</v>
      </c>
      <c r="G14" s="254"/>
    </row>
    <row r="15" spans="1:7" ht="24" customHeight="1" x14ac:dyDescent="0.2">
      <c r="A15" s="151" t="s">
        <v>63</v>
      </c>
      <c r="B15" s="247" t="s">
        <v>34</v>
      </c>
      <c r="C15" s="248"/>
      <c r="D15" s="249" t="s">
        <v>32</v>
      </c>
      <c r="E15" s="250"/>
      <c r="F15" s="249" t="s">
        <v>33</v>
      </c>
      <c r="G15" s="250"/>
    </row>
    <row r="16" spans="1:7" ht="13.5" customHeight="1" x14ac:dyDescent="0.2">
      <c r="A16" s="142" t="s">
        <v>67</v>
      </c>
      <c r="B16" s="70">
        <v>30</v>
      </c>
      <c r="C16" s="11" t="s">
        <v>0</v>
      </c>
      <c r="D16" s="191"/>
      <c r="E16" s="11" t="s">
        <v>1</v>
      </c>
      <c r="F16" s="71" t="str">
        <f>IF(D16="","",ROUND(ROUND(B16/D16,2),2))</f>
        <v/>
      </c>
      <c r="G16" s="11" t="s">
        <v>2</v>
      </c>
    </row>
    <row r="17" spans="1:10" s="67" customFormat="1" ht="4.5" customHeight="1" x14ac:dyDescent="0.2">
      <c r="A17" s="22"/>
      <c r="B17" s="75"/>
      <c r="C17" s="76"/>
      <c r="D17" s="21"/>
      <c r="E17" s="76"/>
      <c r="F17" s="77"/>
      <c r="G17" s="78"/>
    </row>
    <row r="18" spans="1:10" ht="13.5" customHeight="1" x14ac:dyDescent="0.2">
      <c r="A18" s="9" t="s">
        <v>130</v>
      </c>
      <c r="B18" s="72">
        <v>20</v>
      </c>
      <c r="C18" s="12" t="s">
        <v>0</v>
      </c>
      <c r="D18" s="192"/>
      <c r="E18" s="12" t="s">
        <v>1</v>
      </c>
      <c r="F18" s="73" t="str">
        <f>IF(D18="","",ROUND(ROUND(B18/D18,2),2))</f>
        <v/>
      </c>
      <c r="G18" s="12" t="s">
        <v>2</v>
      </c>
    </row>
    <row r="19" spans="1:10" s="67" customFormat="1" ht="4.5" customHeight="1" x14ac:dyDescent="0.2">
      <c r="A19" s="22"/>
      <c r="B19" s="75"/>
      <c r="C19" s="76"/>
      <c r="D19" s="21"/>
      <c r="E19" s="76"/>
      <c r="F19" s="77"/>
      <c r="G19" s="78"/>
    </row>
    <row r="20" spans="1:10" ht="13.5" customHeight="1" x14ac:dyDescent="0.2">
      <c r="A20" s="9" t="s">
        <v>129</v>
      </c>
      <c r="B20" s="72">
        <v>10</v>
      </c>
      <c r="C20" s="12" t="s">
        <v>0</v>
      </c>
      <c r="D20" s="192"/>
      <c r="E20" s="12" t="s">
        <v>1</v>
      </c>
      <c r="F20" s="73" t="str">
        <f>IF(D20="","",ROUND(ROUND(B20/D20,2),2))</f>
        <v/>
      </c>
      <c r="G20" s="12" t="s">
        <v>2</v>
      </c>
    </row>
    <row r="21" spans="1:10" s="67" customFormat="1" ht="4.5" customHeight="1" x14ac:dyDescent="0.2">
      <c r="A21" s="22"/>
      <c r="B21" s="75"/>
      <c r="C21" s="76"/>
      <c r="D21" s="21"/>
      <c r="E21" s="76"/>
      <c r="F21" s="77"/>
      <c r="G21" s="78"/>
    </row>
    <row r="22" spans="1:10" ht="24" customHeight="1" x14ac:dyDescent="0.2">
      <c r="A22" s="118" t="s">
        <v>37</v>
      </c>
      <c r="B22" s="247" t="s">
        <v>35</v>
      </c>
      <c r="C22" s="252"/>
      <c r="D22" s="249" t="s">
        <v>36</v>
      </c>
      <c r="E22" s="253"/>
      <c r="F22" s="249" t="s">
        <v>33</v>
      </c>
      <c r="G22" s="253"/>
      <c r="H22" s="26"/>
    </row>
    <row r="23" spans="1:10" ht="34.5" customHeight="1" x14ac:dyDescent="0.2">
      <c r="A23" s="133" t="s">
        <v>117</v>
      </c>
      <c r="B23" s="89">
        <v>1</v>
      </c>
      <c r="C23" s="83" t="s">
        <v>3</v>
      </c>
      <c r="D23" s="14"/>
      <c r="E23" s="12" t="s">
        <v>4</v>
      </c>
      <c r="F23" s="73">
        <f t="shared" ref="F23:F28" si="0">ROUND(B23*D23,2)</f>
        <v>0</v>
      </c>
      <c r="G23" s="12" t="s">
        <v>2</v>
      </c>
      <c r="H23" s="26"/>
    </row>
    <row r="24" spans="1:10" ht="22.5" x14ac:dyDescent="0.2">
      <c r="A24" s="133" t="s">
        <v>65</v>
      </c>
      <c r="B24" s="89">
        <v>1</v>
      </c>
      <c r="C24" s="83" t="s">
        <v>3</v>
      </c>
      <c r="D24" s="14"/>
      <c r="E24" s="12" t="s">
        <v>4</v>
      </c>
      <c r="F24" s="73">
        <f t="shared" si="0"/>
        <v>0</v>
      </c>
      <c r="G24" s="12" t="s">
        <v>2</v>
      </c>
      <c r="H24" s="26"/>
    </row>
    <row r="25" spans="1:10" ht="24" customHeight="1" x14ac:dyDescent="0.2">
      <c r="A25" s="133" t="s">
        <v>124</v>
      </c>
      <c r="B25" s="89">
        <v>1</v>
      </c>
      <c r="C25" s="83" t="s">
        <v>3</v>
      </c>
      <c r="D25" s="14"/>
      <c r="E25" s="12" t="s">
        <v>4</v>
      </c>
      <c r="F25" s="73">
        <f t="shared" si="0"/>
        <v>0</v>
      </c>
      <c r="G25" s="12" t="s">
        <v>2</v>
      </c>
      <c r="H25" s="26"/>
    </row>
    <row r="26" spans="1:10" ht="24" customHeight="1" x14ac:dyDescent="0.2">
      <c r="A26" s="133" t="s">
        <v>64</v>
      </c>
      <c r="B26" s="89">
        <v>1</v>
      </c>
      <c r="C26" s="83" t="s">
        <v>3</v>
      </c>
      <c r="D26" s="14"/>
      <c r="E26" s="12" t="s">
        <v>4</v>
      </c>
      <c r="F26" s="73">
        <f t="shared" si="0"/>
        <v>0</v>
      </c>
      <c r="G26" s="12" t="s">
        <v>2</v>
      </c>
      <c r="H26" s="26"/>
    </row>
    <row r="27" spans="1:10" ht="24" customHeight="1" x14ac:dyDescent="0.2">
      <c r="A27" s="133" t="s">
        <v>103</v>
      </c>
      <c r="B27" s="89">
        <v>25</v>
      </c>
      <c r="C27" s="83" t="s">
        <v>3</v>
      </c>
      <c r="D27" s="14"/>
      <c r="E27" s="12" t="s">
        <v>4</v>
      </c>
      <c r="F27" s="73">
        <f t="shared" ref="F27" si="1">ROUND(B27*D27,2)</f>
        <v>0</v>
      </c>
      <c r="G27" s="12" t="s">
        <v>2</v>
      </c>
      <c r="H27" s="26"/>
    </row>
    <row r="28" spans="1:10" ht="48" customHeight="1" x14ac:dyDescent="0.2">
      <c r="A28" s="133" t="s">
        <v>135</v>
      </c>
      <c r="B28" s="89">
        <v>1</v>
      </c>
      <c r="C28" s="83" t="s">
        <v>3</v>
      </c>
      <c r="D28" s="14"/>
      <c r="E28" s="12" t="s">
        <v>4</v>
      </c>
      <c r="F28" s="73">
        <f t="shared" si="0"/>
        <v>0</v>
      </c>
      <c r="G28" s="12" t="s">
        <v>2</v>
      </c>
      <c r="H28" s="26"/>
    </row>
    <row r="29" spans="1:10" s="67" customFormat="1" ht="4.5" customHeight="1" x14ac:dyDescent="0.2">
      <c r="A29" s="22"/>
      <c r="B29" s="75"/>
      <c r="C29" s="76"/>
      <c r="D29" s="21"/>
      <c r="E29" s="76"/>
      <c r="F29" s="77"/>
      <c r="G29" s="78"/>
    </row>
    <row r="30" spans="1:10" ht="13.5" customHeight="1" x14ac:dyDescent="0.2">
      <c r="A30" s="85" t="s">
        <v>75</v>
      </c>
      <c r="B30" s="86">
        <f>B16</f>
        <v>30</v>
      </c>
      <c r="C30" s="87" t="s">
        <v>0</v>
      </c>
      <c r="D30" s="20"/>
      <c r="E30" s="173"/>
      <c r="F30" s="161" t="s">
        <v>121</v>
      </c>
      <c r="G30" s="162">
        <f>ROUND(SUM(F16:F21)+SUM(F23:F28),2)</f>
        <v>0</v>
      </c>
      <c r="H30" s="26"/>
      <c r="J30" s="79"/>
    </row>
    <row r="31" spans="1:10" s="67" customFormat="1" ht="4.5" customHeight="1" x14ac:dyDescent="0.2">
      <c r="A31" s="22"/>
      <c r="B31" s="75"/>
      <c r="C31" s="76"/>
      <c r="D31" s="21"/>
      <c r="E31" s="76"/>
      <c r="F31" s="77"/>
      <c r="G31" s="78"/>
    </row>
    <row r="32" spans="1:10" ht="24" customHeight="1" x14ac:dyDescent="0.2">
      <c r="A32" s="151" t="s">
        <v>113</v>
      </c>
      <c r="B32" s="247" t="s">
        <v>34</v>
      </c>
      <c r="C32" s="248"/>
      <c r="D32" s="249" t="s">
        <v>32</v>
      </c>
      <c r="E32" s="250"/>
      <c r="F32" s="249" t="s">
        <v>33</v>
      </c>
      <c r="G32" s="250"/>
    </row>
    <row r="33" spans="1:10" ht="13.5" customHeight="1" x14ac:dyDescent="0.2">
      <c r="A33" s="142" t="s">
        <v>67</v>
      </c>
      <c r="B33" s="70">
        <v>7.81</v>
      </c>
      <c r="C33" s="11" t="s">
        <v>0</v>
      </c>
      <c r="D33" s="191"/>
      <c r="E33" s="11" t="s">
        <v>1</v>
      </c>
      <c r="F33" s="71" t="str">
        <f>IF(D33="","",ROUND(ROUND(B33/D33,2),2))</f>
        <v/>
      </c>
      <c r="G33" s="11" t="s">
        <v>2</v>
      </c>
    </row>
    <row r="34" spans="1:10" s="67" customFormat="1" ht="4.5" customHeight="1" x14ac:dyDescent="0.2">
      <c r="A34" s="22"/>
      <c r="B34" s="75"/>
      <c r="C34" s="76"/>
      <c r="D34" s="21"/>
      <c r="E34" s="76"/>
      <c r="F34" s="77"/>
      <c r="G34" s="78"/>
    </row>
    <row r="35" spans="1:10" ht="13.5" customHeight="1" x14ac:dyDescent="0.2">
      <c r="A35" s="9" t="s">
        <v>69</v>
      </c>
      <c r="B35" s="72">
        <v>7.81</v>
      </c>
      <c r="C35" s="12" t="s">
        <v>0</v>
      </c>
      <c r="D35" s="192"/>
      <c r="E35" s="12" t="s">
        <v>1</v>
      </c>
      <c r="F35" s="73" t="str">
        <f>IF(D35="","",ROUND(ROUND(B35/D35,2),2))</f>
        <v/>
      </c>
      <c r="G35" s="12" t="s">
        <v>2</v>
      </c>
    </row>
    <row r="36" spans="1:10" s="67" customFormat="1" ht="4.5" customHeight="1" x14ac:dyDescent="0.2">
      <c r="A36" s="22"/>
      <c r="B36" s="75"/>
      <c r="C36" s="76"/>
      <c r="D36" s="21"/>
      <c r="E36" s="76"/>
      <c r="F36" s="77"/>
      <c r="G36" s="78"/>
    </row>
    <row r="37" spans="1:10" ht="13.5" customHeight="1" x14ac:dyDescent="0.2">
      <c r="A37" s="18" t="s">
        <v>112</v>
      </c>
      <c r="B37" s="167">
        <v>7.81</v>
      </c>
      <c r="C37" s="19" t="s">
        <v>0</v>
      </c>
      <c r="D37" s="193"/>
      <c r="E37" s="19" t="s">
        <v>1</v>
      </c>
      <c r="F37" s="168" t="str">
        <f>IF(D37="","",ROUND(ROUND(B37/D37,2),2))</f>
        <v/>
      </c>
      <c r="G37" s="19" t="s">
        <v>2</v>
      </c>
    </row>
    <row r="38" spans="1:10" ht="4.5" customHeight="1" x14ac:dyDescent="0.2">
      <c r="A38" s="36"/>
      <c r="B38" s="163"/>
      <c r="C38" s="164"/>
      <c r="D38" s="165"/>
      <c r="E38" s="164"/>
      <c r="F38" s="169"/>
      <c r="G38" s="166"/>
    </row>
    <row r="39" spans="1:10" ht="13.5" customHeight="1" x14ac:dyDescent="0.2">
      <c r="A39" s="18" t="s">
        <v>126</v>
      </c>
      <c r="B39" s="167">
        <v>7.81</v>
      </c>
      <c r="C39" s="19" t="s">
        <v>0</v>
      </c>
      <c r="D39" s="193"/>
      <c r="E39" s="19" t="s">
        <v>1</v>
      </c>
      <c r="F39" s="168" t="str">
        <f>IF(D39="","",ROUND(ROUND(B39/D39,2),2))</f>
        <v/>
      </c>
      <c r="G39" s="19" t="s">
        <v>2</v>
      </c>
    </row>
    <row r="40" spans="1:10" s="67" customFormat="1" ht="4.5" customHeight="1" x14ac:dyDescent="0.2">
      <c r="A40" s="22"/>
      <c r="B40" s="75"/>
      <c r="C40" s="76"/>
      <c r="D40" s="21"/>
      <c r="E40" s="76"/>
      <c r="F40" s="77"/>
      <c r="G40" s="78"/>
    </row>
    <row r="41" spans="1:10" ht="24" customHeight="1" x14ac:dyDescent="0.2">
      <c r="A41" s="118" t="s">
        <v>37</v>
      </c>
      <c r="B41" s="247" t="s">
        <v>35</v>
      </c>
      <c r="C41" s="252"/>
      <c r="D41" s="249" t="s">
        <v>36</v>
      </c>
      <c r="E41" s="253"/>
      <c r="F41" s="249" t="s">
        <v>33</v>
      </c>
      <c r="G41" s="253"/>
      <c r="H41" s="26"/>
    </row>
    <row r="42" spans="1:10" ht="24" customHeight="1" x14ac:dyDescent="0.2">
      <c r="A42" s="133" t="s">
        <v>103</v>
      </c>
      <c r="B42" s="89">
        <v>25</v>
      </c>
      <c r="C42" s="83" t="s">
        <v>3</v>
      </c>
      <c r="D42" s="14"/>
      <c r="E42" s="12" t="s">
        <v>4</v>
      </c>
      <c r="F42" s="73">
        <f t="shared" ref="F42:F43" si="2">ROUND(B42*D42,2)</f>
        <v>0</v>
      </c>
      <c r="G42" s="12" t="s">
        <v>2</v>
      </c>
      <c r="H42" s="26"/>
    </row>
    <row r="43" spans="1:10" ht="24" customHeight="1" x14ac:dyDescent="0.2">
      <c r="A43" s="172" t="s">
        <v>131</v>
      </c>
      <c r="B43" s="89">
        <v>1</v>
      </c>
      <c r="C43" s="83" t="s">
        <v>3</v>
      </c>
      <c r="D43" s="14"/>
      <c r="E43" s="12" t="s">
        <v>4</v>
      </c>
      <c r="F43" s="73">
        <f t="shared" si="2"/>
        <v>0</v>
      </c>
      <c r="G43" s="12" t="s">
        <v>2</v>
      </c>
      <c r="H43" s="26"/>
    </row>
    <row r="44" spans="1:10" s="67" customFormat="1" ht="4.5" customHeight="1" x14ac:dyDescent="0.2">
      <c r="A44" s="22"/>
      <c r="B44" s="75"/>
      <c r="C44" s="76"/>
      <c r="D44" s="21"/>
      <c r="E44" s="76"/>
      <c r="F44" s="77"/>
      <c r="G44" s="78"/>
    </row>
    <row r="45" spans="1:10" ht="13.5" customHeight="1" x14ac:dyDescent="0.2">
      <c r="A45" s="85" t="s">
        <v>114</v>
      </c>
      <c r="B45" s="86">
        <f>B33</f>
        <v>7.81</v>
      </c>
      <c r="C45" s="87" t="s">
        <v>0</v>
      </c>
      <c r="D45" s="20"/>
      <c r="E45" s="173"/>
      <c r="F45" s="161" t="s">
        <v>122</v>
      </c>
      <c r="G45" s="162">
        <f>ROUND(SUM(F33:F39)+SUM(F42:F43),2)</f>
        <v>0</v>
      </c>
      <c r="H45" s="26"/>
      <c r="J45" s="79"/>
    </row>
    <row r="46" spans="1:10" s="67" customFormat="1" ht="4.5" customHeight="1" x14ac:dyDescent="0.2">
      <c r="A46" s="22"/>
      <c r="B46" s="75"/>
      <c r="C46" s="76"/>
      <c r="D46" s="21"/>
      <c r="E46" s="76"/>
      <c r="F46" s="77"/>
      <c r="G46" s="78"/>
    </row>
    <row r="47" spans="1:10" ht="24" customHeight="1" x14ac:dyDescent="0.2">
      <c r="A47" s="151" t="s">
        <v>116</v>
      </c>
      <c r="B47" s="247" t="s">
        <v>34</v>
      </c>
      <c r="C47" s="248"/>
      <c r="D47" s="249" t="s">
        <v>32</v>
      </c>
      <c r="E47" s="250"/>
      <c r="F47" s="249" t="s">
        <v>33</v>
      </c>
      <c r="G47" s="250"/>
    </row>
    <row r="48" spans="1:10" ht="13.5" customHeight="1" x14ac:dyDescent="0.2">
      <c r="A48" s="156" t="s">
        <v>67</v>
      </c>
      <c r="B48" s="157">
        <f>105.3*0.5</f>
        <v>52.65</v>
      </c>
      <c r="C48" s="130" t="s">
        <v>0</v>
      </c>
      <c r="D48" s="191"/>
      <c r="E48" s="130" t="s">
        <v>1</v>
      </c>
      <c r="F48" s="158" t="str">
        <f>IF(D48="","",ROUND(ROUND(B48/D48,2),2))</f>
        <v/>
      </c>
      <c r="G48" s="130" t="s">
        <v>2</v>
      </c>
    </row>
    <row r="49" spans="1:10" ht="13.5" customHeight="1" x14ac:dyDescent="0.2">
      <c r="A49" s="159" t="s">
        <v>72</v>
      </c>
      <c r="B49" s="92">
        <f>105.3*0.5</f>
        <v>52.65</v>
      </c>
      <c r="C49" s="13" t="s">
        <v>0</v>
      </c>
      <c r="D49" s="194"/>
      <c r="E49" s="13" t="s">
        <v>1</v>
      </c>
      <c r="F49" s="74" t="str">
        <f>IF(D49="","",ROUND(ROUND(B49/D49,2),2))</f>
        <v/>
      </c>
      <c r="G49" s="13" t="s">
        <v>2</v>
      </c>
    </row>
    <row r="50" spans="1:10" s="67" customFormat="1" ht="4.5" customHeight="1" x14ac:dyDescent="0.2">
      <c r="A50" s="22"/>
      <c r="B50" s="75"/>
      <c r="C50" s="76"/>
      <c r="D50" s="21"/>
      <c r="E50" s="76"/>
      <c r="F50" s="77"/>
      <c r="G50" s="78"/>
    </row>
    <row r="51" spans="1:10" ht="13.5" customHeight="1" x14ac:dyDescent="0.2">
      <c r="A51" s="160" t="s">
        <v>69</v>
      </c>
      <c r="B51" s="157">
        <f>105.3*0.5</f>
        <v>52.65</v>
      </c>
      <c r="C51" s="130" t="s">
        <v>0</v>
      </c>
      <c r="D51" s="191"/>
      <c r="E51" s="130" t="s">
        <v>1</v>
      </c>
      <c r="F51" s="158" t="str">
        <f>IF(D51="","",ROUND(ROUND(B51/D51,2),2))</f>
        <v/>
      </c>
      <c r="G51" s="130" t="s">
        <v>2</v>
      </c>
    </row>
    <row r="52" spans="1:10" ht="13.5" customHeight="1" x14ac:dyDescent="0.2">
      <c r="A52" s="10" t="s">
        <v>73</v>
      </c>
      <c r="B52" s="92">
        <f>105.3*0.5</f>
        <v>52.65</v>
      </c>
      <c r="C52" s="13" t="s">
        <v>0</v>
      </c>
      <c r="D52" s="194"/>
      <c r="E52" s="13" t="s">
        <v>1</v>
      </c>
      <c r="F52" s="74" t="str">
        <f>IF(D52="","",ROUND(ROUND(B52/D52,2),2))</f>
        <v/>
      </c>
      <c r="G52" s="13" t="s">
        <v>2</v>
      </c>
    </row>
    <row r="53" spans="1:10" s="67" customFormat="1" ht="4.5" customHeight="1" x14ac:dyDescent="0.2">
      <c r="A53" s="22"/>
      <c r="B53" s="75"/>
      <c r="C53" s="76"/>
      <c r="D53" s="21"/>
      <c r="E53" s="76"/>
      <c r="F53" s="77"/>
      <c r="G53" s="78"/>
    </row>
    <row r="54" spans="1:10" ht="13.5" customHeight="1" x14ac:dyDescent="0.2">
      <c r="A54" s="160" t="s">
        <v>68</v>
      </c>
      <c r="B54" s="157">
        <f>105.3*0.5</f>
        <v>52.65</v>
      </c>
      <c r="C54" s="130" t="s">
        <v>0</v>
      </c>
      <c r="D54" s="191"/>
      <c r="E54" s="130" t="s">
        <v>1</v>
      </c>
      <c r="F54" s="158" t="str">
        <f>IF(D54="","",ROUND(ROUND(B54/D54,2),2))</f>
        <v/>
      </c>
      <c r="G54" s="130" t="s">
        <v>2</v>
      </c>
    </row>
    <row r="55" spans="1:10" ht="13.5" customHeight="1" x14ac:dyDescent="0.2">
      <c r="A55" s="10" t="s">
        <v>74</v>
      </c>
      <c r="B55" s="92">
        <f>105.3*0.5</f>
        <v>52.65</v>
      </c>
      <c r="C55" s="13" t="s">
        <v>0</v>
      </c>
      <c r="D55" s="194"/>
      <c r="E55" s="13" t="s">
        <v>1</v>
      </c>
      <c r="F55" s="74" t="str">
        <f>IF(D55="","",ROUND(ROUND(B55/D55,2),2))</f>
        <v/>
      </c>
      <c r="G55" s="13" t="s">
        <v>2</v>
      </c>
    </row>
    <row r="56" spans="1:10" s="67" customFormat="1" ht="4.5" customHeight="1" x14ac:dyDescent="0.2">
      <c r="A56" s="22"/>
      <c r="B56" s="75"/>
      <c r="C56" s="76"/>
      <c r="D56" s="21"/>
      <c r="E56" s="76"/>
      <c r="F56" s="77"/>
      <c r="G56" s="78"/>
    </row>
    <row r="57" spans="1:10" ht="13.5" customHeight="1" x14ac:dyDescent="0.2">
      <c r="A57" s="18" t="s">
        <v>126</v>
      </c>
      <c r="B57" s="167">
        <v>105</v>
      </c>
      <c r="C57" s="19" t="s">
        <v>0</v>
      </c>
      <c r="D57" s="193"/>
      <c r="E57" s="19" t="s">
        <v>1</v>
      </c>
      <c r="F57" s="168" t="str">
        <f>IF(D57="","",ROUND(ROUND(B57/D57,2),2))</f>
        <v/>
      </c>
      <c r="G57" s="19" t="s">
        <v>2</v>
      </c>
    </row>
    <row r="58" spans="1:10" s="67" customFormat="1" ht="4.5" customHeight="1" x14ac:dyDescent="0.2">
      <c r="A58" s="22"/>
      <c r="B58" s="75"/>
      <c r="C58" s="76"/>
      <c r="D58" s="21"/>
      <c r="E58" s="76"/>
      <c r="F58" s="77"/>
      <c r="G58" s="78"/>
    </row>
    <row r="59" spans="1:10" ht="24" customHeight="1" x14ac:dyDescent="0.2">
      <c r="A59" s="118" t="s">
        <v>37</v>
      </c>
      <c r="B59" s="247" t="s">
        <v>35</v>
      </c>
      <c r="C59" s="252"/>
      <c r="D59" s="249" t="s">
        <v>36</v>
      </c>
      <c r="E59" s="253"/>
      <c r="F59" s="249" t="s">
        <v>33</v>
      </c>
      <c r="G59" s="253"/>
      <c r="H59" s="26"/>
    </row>
    <row r="60" spans="1:10" ht="24" customHeight="1" x14ac:dyDescent="0.2">
      <c r="A60" s="133" t="s">
        <v>125</v>
      </c>
      <c r="B60" s="89">
        <v>1</v>
      </c>
      <c r="C60" s="83" t="s">
        <v>3</v>
      </c>
      <c r="D60" s="14"/>
      <c r="E60" s="12" t="s">
        <v>4</v>
      </c>
      <c r="F60" s="73">
        <f t="shared" ref="F60" si="3">ROUND(B60*D60,2)</f>
        <v>0</v>
      </c>
      <c r="G60" s="12" t="s">
        <v>2</v>
      </c>
      <c r="H60" s="26"/>
    </row>
    <row r="61" spans="1:10" ht="24" customHeight="1" x14ac:dyDescent="0.2">
      <c r="A61" s="133" t="s">
        <v>103</v>
      </c>
      <c r="B61" s="89">
        <v>25</v>
      </c>
      <c r="C61" s="83" t="s">
        <v>3</v>
      </c>
      <c r="D61" s="14"/>
      <c r="E61" s="12" t="s">
        <v>4</v>
      </c>
      <c r="F61" s="73">
        <f t="shared" ref="F61:F62" si="4">ROUND(B61*D61,2)</f>
        <v>0</v>
      </c>
      <c r="G61" s="12" t="s">
        <v>2</v>
      </c>
      <c r="H61" s="26"/>
    </row>
    <row r="62" spans="1:10" ht="48" customHeight="1" x14ac:dyDescent="0.2">
      <c r="A62" s="133" t="s">
        <v>135</v>
      </c>
      <c r="B62" s="89">
        <v>1</v>
      </c>
      <c r="C62" s="83" t="s">
        <v>3</v>
      </c>
      <c r="D62" s="14"/>
      <c r="E62" s="12" t="s">
        <v>4</v>
      </c>
      <c r="F62" s="73">
        <f t="shared" si="4"/>
        <v>0</v>
      </c>
      <c r="G62" s="12" t="s">
        <v>2</v>
      </c>
      <c r="H62" s="26"/>
    </row>
    <row r="63" spans="1:10" s="67" customFormat="1" ht="4.5" customHeight="1" x14ac:dyDescent="0.2">
      <c r="A63" s="22"/>
      <c r="B63" s="75"/>
      <c r="C63" s="76"/>
      <c r="D63" s="21"/>
      <c r="E63" s="76"/>
      <c r="F63" s="77"/>
      <c r="G63" s="78"/>
    </row>
    <row r="64" spans="1:10" ht="13.5" customHeight="1" x14ac:dyDescent="0.2">
      <c r="A64" s="85" t="s">
        <v>76</v>
      </c>
      <c r="B64" s="86">
        <f>B48+B49</f>
        <v>105.3</v>
      </c>
      <c r="C64" s="87" t="s">
        <v>0</v>
      </c>
      <c r="D64" s="20"/>
      <c r="E64" s="173"/>
      <c r="F64" s="161" t="s">
        <v>123</v>
      </c>
      <c r="G64" s="162">
        <f>ROUND(SUM(F48:F57)+SUM(F60:F62),2)</f>
        <v>0</v>
      </c>
      <c r="H64" s="26"/>
      <c r="J64" s="79"/>
    </row>
    <row r="65" spans="1:12" s="67" customFormat="1" ht="4.5" customHeight="1" x14ac:dyDescent="0.2">
      <c r="A65" s="22"/>
      <c r="B65" s="75"/>
      <c r="C65" s="76"/>
      <c r="D65" s="21"/>
      <c r="E65" s="76"/>
      <c r="F65" s="77"/>
      <c r="G65" s="78"/>
    </row>
    <row r="66" spans="1:12" ht="13.5" customHeight="1" x14ac:dyDescent="0.2">
      <c r="A66" s="85" t="s">
        <v>77</v>
      </c>
      <c r="B66" s="86">
        <f>B64+B45+B30</f>
        <v>143.11000000000001</v>
      </c>
      <c r="C66" s="87" t="s">
        <v>0</v>
      </c>
      <c r="D66" s="20"/>
      <c r="E66" s="173"/>
      <c r="F66" s="20"/>
      <c r="G66" s="174"/>
      <c r="I66" s="88"/>
      <c r="J66" s="26"/>
      <c r="L66" s="79"/>
    </row>
    <row r="67" spans="1:12" s="67" customFormat="1" ht="4.5" customHeight="1" x14ac:dyDescent="0.2">
      <c r="A67" s="22"/>
      <c r="B67" s="75"/>
      <c r="C67" s="76"/>
      <c r="D67" s="21"/>
      <c r="E67" s="76"/>
      <c r="F67" s="77"/>
      <c r="G67" s="78"/>
    </row>
    <row r="68" spans="1:12" ht="24" customHeight="1" x14ac:dyDescent="0.2">
      <c r="A68" s="151" t="s">
        <v>133</v>
      </c>
      <c r="B68" s="247" t="s">
        <v>34</v>
      </c>
      <c r="C68" s="248"/>
      <c r="D68" s="249" t="s">
        <v>32</v>
      </c>
      <c r="E68" s="250"/>
      <c r="F68" s="249" t="s">
        <v>33</v>
      </c>
      <c r="G68" s="250"/>
    </row>
    <row r="69" spans="1:12" s="67" customFormat="1" ht="4.5" customHeight="1" x14ac:dyDescent="0.2">
      <c r="A69" s="22"/>
      <c r="B69" s="75"/>
      <c r="C69" s="76"/>
      <c r="D69" s="21"/>
      <c r="E69" s="76"/>
      <c r="F69" s="77"/>
      <c r="G69" s="78"/>
    </row>
    <row r="70" spans="1:12" s="67" customFormat="1" ht="11.25" customHeight="1" x14ac:dyDescent="0.2">
      <c r="A70" s="18" t="s">
        <v>127</v>
      </c>
      <c r="B70" s="167">
        <v>2550</v>
      </c>
      <c r="C70" s="19" t="s">
        <v>70</v>
      </c>
      <c r="D70" s="193"/>
      <c r="E70" s="19" t="s">
        <v>71</v>
      </c>
      <c r="F70" s="168" t="str">
        <f>IF(D70="","",ROUND(ROUND(B70/D70,2),2))</f>
        <v/>
      </c>
      <c r="G70" s="19" t="s">
        <v>2</v>
      </c>
    </row>
    <row r="71" spans="1:12" s="67" customFormat="1" ht="4.5" customHeight="1" x14ac:dyDescent="0.2">
      <c r="A71" s="170"/>
      <c r="B71" s="163"/>
      <c r="C71" s="164"/>
      <c r="D71" s="165"/>
      <c r="E71" s="164"/>
      <c r="F71" s="171"/>
      <c r="G71" s="166"/>
    </row>
    <row r="72" spans="1:12" ht="13.5" customHeight="1" x14ac:dyDescent="0.2">
      <c r="A72" s="18" t="s">
        <v>128</v>
      </c>
      <c r="B72" s="167">
        <v>1500</v>
      </c>
      <c r="C72" s="19" t="s">
        <v>70</v>
      </c>
      <c r="D72" s="193"/>
      <c r="E72" s="19" t="s">
        <v>71</v>
      </c>
      <c r="F72" s="168" t="str">
        <f>IF(D72="","",ROUND(ROUND(B72/D72,2),2))</f>
        <v/>
      </c>
      <c r="G72" s="19" t="s">
        <v>2</v>
      </c>
    </row>
    <row r="73" spans="1:12" s="67" customFormat="1" ht="4.5" customHeight="1" x14ac:dyDescent="0.2">
      <c r="A73" s="22"/>
      <c r="B73" s="75"/>
      <c r="C73" s="76"/>
      <c r="D73" s="21"/>
      <c r="E73" s="76"/>
      <c r="F73" s="77"/>
      <c r="G73" s="78"/>
    </row>
    <row r="74" spans="1:12" ht="13.5" customHeight="1" x14ac:dyDescent="0.2">
      <c r="A74" s="18" t="s">
        <v>132</v>
      </c>
      <c r="B74" s="167">
        <v>600</v>
      </c>
      <c r="C74" s="19" t="s">
        <v>70</v>
      </c>
      <c r="D74" s="193"/>
      <c r="E74" s="19" t="s">
        <v>71</v>
      </c>
      <c r="F74" s="168" t="str">
        <f>IF(D74="","",ROUND(ROUND(B74/D74,2),2))</f>
        <v/>
      </c>
      <c r="G74" s="19" t="s">
        <v>2</v>
      </c>
    </row>
    <row r="75" spans="1:12" s="67" customFormat="1" ht="4.5" customHeight="1" x14ac:dyDescent="0.2">
      <c r="A75" s="22"/>
      <c r="B75" s="75"/>
      <c r="C75" s="76"/>
      <c r="D75" s="21"/>
      <c r="E75" s="76"/>
      <c r="F75" s="77"/>
      <c r="G75" s="78"/>
    </row>
    <row r="76" spans="1:12" s="28" customFormat="1" ht="24.75" customHeight="1" x14ac:dyDescent="0.2">
      <c r="A76" s="90" t="s">
        <v>55</v>
      </c>
      <c r="B76" s="93"/>
      <c r="C76" s="94"/>
      <c r="D76" s="20"/>
      <c r="E76" s="99"/>
      <c r="F76" s="140">
        <v>6</v>
      </c>
      <c r="G76" s="174" t="s">
        <v>2</v>
      </c>
    </row>
    <row r="77" spans="1:12" s="67" customFormat="1" ht="4.5" customHeight="1" x14ac:dyDescent="0.2">
      <c r="A77" s="22"/>
      <c r="B77" s="75"/>
      <c r="C77" s="76"/>
      <c r="D77" s="21"/>
      <c r="E77" s="76"/>
      <c r="F77" s="77"/>
      <c r="G77" s="78"/>
    </row>
    <row r="78" spans="1:12" s="28" customFormat="1" ht="24.75" customHeight="1" x14ac:dyDescent="0.2">
      <c r="A78" s="90" t="s">
        <v>156</v>
      </c>
      <c r="B78" s="93"/>
      <c r="C78" s="94"/>
      <c r="D78" s="20"/>
      <c r="E78" s="99"/>
      <c r="F78" s="140">
        <v>5</v>
      </c>
      <c r="G78" s="174" t="s">
        <v>2</v>
      </c>
    </row>
    <row r="79" spans="1:12" s="67" customFormat="1" ht="4.5" customHeight="1" x14ac:dyDescent="0.2">
      <c r="A79" s="22"/>
      <c r="B79" s="75"/>
      <c r="C79" s="76"/>
      <c r="D79" s="21"/>
      <c r="E79" s="76"/>
      <c r="F79" s="77"/>
      <c r="G79" s="78"/>
    </row>
    <row r="80" spans="1:12" s="28" customFormat="1" ht="30" customHeight="1" x14ac:dyDescent="0.2">
      <c r="A80" s="176" t="s">
        <v>87</v>
      </c>
      <c r="B80" s="93"/>
      <c r="C80" s="94"/>
      <c r="D80" s="95"/>
      <c r="E80" s="96"/>
      <c r="F80" s="97" t="e">
        <f>ROUND(G30+G45+G64+F70+F72+F74+F76+F78,2)</f>
        <v>#VALUE!</v>
      </c>
      <c r="G80" s="19" t="s">
        <v>2</v>
      </c>
      <c r="H80" s="98"/>
    </row>
    <row r="81" spans="1:8" ht="4.5" customHeight="1" x14ac:dyDescent="0.2"/>
    <row r="82" spans="1:8" ht="30" customHeight="1" x14ac:dyDescent="0.2">
      <c r="A82" s="257" t="s">
        <v>140</v>
      </c>
      <c r="B82" s="257"/>
    </row>
    <row r="83" spans="1:8" ht="24.95" customHeight="1" x14ac:dyDescent="0.2">
      <c r="A83" s="18"/>
      <c r="B83" s="247" t="s">
        <v>35</v>
      </c>
      <c r="C83" s="248"/>
      <c r="D83" s="249" t="s">
        <v>36</v>
      </c>
      <c r="E83" s="250"/>
      <c r="F83" s="249" t="s">
        <v>33</v>
      </c>
      <c r="G83" s="250"/>
    </row>
    <row r="84" spans="1:8" ht="13.5" customHeight="1" x14ac:dyDescent="0.2">
      <c r="A84" s="100" t="s">
        <v>38</v>
      </c>
      <c r="B84" s="89">
        <v>1</v>
      </c>
      <c r="C84" s="11" t="s">
        <v>3</v>
      </c>
      <c r="D84" s="15"/>
      <c r="E84" s="40" t="s">
        <v>4</v>
      </c>
      <c r="F84" s="101">
        <f>ROUND(B84*D84,2)</f>
        <v>0</v>
      </c>
      <c r="G84" s="44" t="s">
        <v>2</v>
      </c>
    </row>
    <row r="85" spans="1:8" ht="13.5" customHeight="1" x14ac:dyDescent="0.2">
      <c r="A85" s="9" t="s">
        <v>39</v>
      </c>
      <c r="B85" s="89">
        <v>1</v>
      </c>
      <c r="C85" s="12" t="s">
        <v>3</v>
      </c>
      <c r="D85" s="16"/>
      <c r="E85" s="83" t="s">
        <v>4</v>
      </c>
      <c r="F85" s="84">
        <f>ROUND(B85*D85,2)</f>
        <v>0</v>
      </c>
      <c r="G85" s="91" t="s">
        <v>2</v>
      </c>
    </row>
    <row r="86" spans="1:8" ht="13.5" customHeight="1" x14ac:dyDescent="0.2">
      <c r="A86" s="9" t="s">
        <v>40</v>
      </c>
      <c r="B86" s="89">
        <v>1</v>
      </c>
      <c r="C86" s="12" t="s">
        <v>3</v>
      </c>
      <c r="D86" s="16"/>
      <c r="E86" s="83" t="s">
        <v>4</v>
      </c>
      <c r="F86" s="84">
        <f>ROUND(B86*D86,2)</f>
        <v>0</v>
      </c>
      <c r="G86" s="91" t="s">
        <v>2</v>
      </c>
    </row>
    <row r="87" spans="1:8" ht="13.5" customHeight="1" x14ac:dyDescent="0.2">
      <c r="A87" s="24" t="s">
        <v>5</v>
      </c>
      <c r="B87" s="102">
        <v>1</v>
      </c>
      <c r="C87" s="103" t="s">
        <v>3</v>
      </c>
      <c r="D87" s="190">
        <v>1</v>
      </c>
      <c r="E87" s="63" t="s">
        <v>4</v>
      </c>
      <c r="F87" s="80">
        <f>ROUND(B87*D87,2)</f>
        <v>1</v>
      </c>
      <c r="G87" s="82" t="s">
        <v>2</v>
      </c>
    </row>
    <row r="88" spans="1:8" s="67" customFormat="1" ht="4.5" customHeight="1" x14ac:dyDescent="0.2">
      <c r="A88" s="22"/>
      <c r="B88" s="75"/>
      <c r="C88" s="76"/>
      <c r="D88" s="21"/>
      <c r="E88" s="76"/>
      <c r="F88" s="77"/>
      <c r="G88" s="78"/>
    </row>
    <row r="89" spans="1:8" s="28" customFormat="1" ht="30" customHeight="1" x14ac:dyDescent="0.2">
      <c r="A89" s="260" t="s">
        <v>141</v>
      </c>
      <c r="B89" s="261"/>
      <c r="C89" s="104"/>
      <c r="D89" s="81"/>
      <c r="E89" s="105"/>
      <c r="F89" s="97">
        <f>ROUND(SUM(F84:F87),2)</f>
        <v>1</v>
      </c>
      <c r="G89" s="82" t="s">
        <v>2</v>
      </c>
    </row>
    <row r="90" spans="1:8" ht="4.5" customHeight="1" thickBot="1" x14ac:dyDescent="0.25">
      <c r="F90" s="27"/>
    </row>
    <row r="91" spans="1:8" s="28" customFormat="1" ht="30" customHeight="1" thickTop="1" thickBot="1" x14ac:dyDescent="0.25">
      <c r="A91" s="129" t="s">
        <v>88</v>
      </c>
      <c r="B91" s="258" t="s">
        <v>142</v>
      </c>
      <c r="C91" s="258"/>
      <c r="D91" s="258"/>
      <c r="E91" s="259"/>
      <c r="F91" s="106" t="e">
        <f>ROUND(F80+F89,2)</f>
        <v>#VALUE!</v>
      </c>
      <c r="G91" s="107" t="s">
        <v>2</v>
      </c>
      <c r="H91" s="108"/>
    </row>
    <row r="92" spans="1:8" ht="4.5" customHeight="1" x14ac:dyDescent="0.2"/>
    <row r="93" spans="1:8" ht="13.5" customHeight="1" x14ac:dyDescent="0.2">
      <c r="A93" s="7" t="s">
        <v>26</v>
      </c>
    </row>
    <row r="94" spans="1:8" ht="30" customHeight="1" x14ac:dyDescent="0.2">
      <c r="A94" s="215" t="s">
        <v>41</v>
      </c>
      <c r="B94" s="215"/>
      <c r="C94" s="215"/>
      <c r="D94" s="215"/>
      <c r="E94" s="215"/>
      <c r="F94" s="215"/>
      <c r="G94" s="215"/>
    </row>
    <row r="95" spans="1:8" ht="50.1" customHeight="1" x14ac:dyDescent="0.2">
      <c r="A95" s="216" t="s">
        <v>43</v>
      </c>
      <c r="B95" s="216"/>
      <c r="C95" s="216"/>
      <c r="D95" s="216"/>
      <c r="E95" s="216"/>
      <c r="F95" s="216"/>
      <c r="G95" s="216"/>
    </row>
    <row r="96" spans="1:8" ht="46.5" customHeight="1" x14ac:dyDescent="0.2">
      <c r="A96" s="216" t="s">
        <v>110</v>
      </c>
      <c r="B96" s="216"/>
      <c r="C96" s="216"/>
      <c r="D96" s="216"/>
      <c r="E96" s="216"/>
      <c r="F96" s="216"/>
      <c r="G96" s="216"/>
    </row>
    <row r="97" spans="1:7" ht="54.75" customHeight="1" x14ac:dyDescent="0.2">
      <c r="A97" s="256"/>
      <c r="B97" s="256"/>
      <c r="C97" s="256"/>
      <c r="D97" s="256"/>
      <c r="E97" s="256"/>
      <c r="F97" s="256"/>
      <c r="G97" s="256"/>
    </row>
    <row r="98" spans="1:7" ht="13.5" customHeight="1" x14ac:dyDescent="0.2">
      <c r="A98" s="31"/>
    </row>
    <row r="101" spans="1:7" ht="13.5" customHeight="1" x14ac:dyDescent="0.2">
      <c r="A101" s="109"/>
    </row>
    <row r="102" spans="1:7" ht="13.5" customHeight="1" x14ac:dyDescent="0.2">
      <c r="A102" s="109"/>
    </row>
    <row r="103" spans="1:7" ht="13.5" customHeight="1" x14ac:dyDescent="0.2">
      <c r="A103" s="109"/>
    </row>
  </sheetData>
  <sheetProtection password="E0CF" sheet="1" objects="1" scenarios="1"/>
  <mergeCells count="39">
    <mergeCell ref="A97:G97"/>
    <mergeCell ref="A95:G95"/>
    <mergeCell ref="A94:G94"/>
    <mergeCell ref="A96:G96"/>
    <mergeCell ref="A82:B82"/>
    <mergeCell ref="B91:E91"/>
    <mergeCell ref="F83:G83"/>
    <mergeCell ref="A89:B89"/>
    <mergeCell ref="B83:C83"/>
    <mergeCell ref="D83:E83"/>
    <mergeCell ref="A2:D2"/>
    <mergeCell ref="A1:D1"/>
    <mergeCell ref="F47:G47"/>
    <mergeCell ref="B59:C59"/>
    <mergeCell ref="C7:G8"/>
    <mergeCell ref="F15:G15"/>
    <mergeCell ref="C9:G9"/>
    <mergeCell ref="D15:E15"/>
    <mergeCell ref="F14:G14"/>
    <mergeCell ref="D14:E14"/>
    <mergeCell ref="B15:C15"/>
    <mergeCell ref="A11:E11"/>
    <mergeCell ref="D59:E59"/>
    <mergeCell ref="F59:G59"/>
    <mergeCell ref="F22:G22"/>
    <mergeCell ref="F41:G41"/>
    <mergeCell ref="B68:C68"/>
    <mergeCell ref="D68:E68"/>
    <mergeCell ref="F68:G68"/>
    <mergeCell ref="B14:C14"/>
    <mergeCell ref="B22:C22"/>
    <mergeCell ref="D22:E22"/>
    <mergeCell ref="B32:C32"/>
    <mergeCell ref="D32:E32"/>
    <mergeCell ref="F32:G32"/>
    <mergeCell ref="B47:C47"/>
    <mergeCell ref="D47:E47"/>
    <mergeCell ref="B41:C41"/>
    <mergeCell ref="D41:E41"/>
  </mergeCells>
  <phoneticPr fontId="3" type="noConversion"/>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 II.3.2.43&amp;C&amp;8AP169 Anhang FII / Allegato FII&amp;R&amp;8erstellt am/redatto il: 08.05.2013</oddFooter>
  </headerFooter>
  <rowBreaks count="2" manualBreakCount="2">
    <brk id="46" max="6" man="1"/>
    <brk id="9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U55"/>
  <sheetViews>
    <sheetView view="pageBreakPreview" topLeftCell="A16" zoomScaleNormal="120" zoomScaleSheetLayoutView="100" workbookViewId="0">
      <selection activeCell="K15" sqref="K15"/>
    </sheetView>
  </sheetViews>
  <sheetFormatPr baseColWidth="10" defaultColWidth="11.42578125" defaultRowHeight="13.5" customHeight="1" x14ac:dyDescent="0.2"/>
  <cols>
    <col min="1" max="1" width="6" style="5" customWidth="1"/>
    <col min="2" max="2" width="8.28515625" style="5" customWidth="1"/>
    <col min="3" max="3" width="50.85546875" style="35" customWidth="1"/>
    <col min="4" max="4" width="8.7109375" style="32" customWidth="1"/>
    <col min="5" max="5" width="8.5703125" style="32" customWidth="1"/>
    <col min="6" max="6" width="4.28515625" style="5" customWidth="1"/>
    <col min="7" max="8" width="5.7109375" style="5" customWidth="1"/>
    <col min="9" max="9" width="12.7109375" style="2" customWidth="1"/>
    <col min="10" max="10" width="54.42578125" style="2" customWidth="1"/>
    <col min="11" max="16384" width="11.42578125" style="2"/>
  </cols>
  <sheetData>
    <row r="1" spans="1:12" ht="24.95" customHeight="1" x14ac:dyDescent="0.2">
      <c r="A1" s="197" t="s">
        <v>49</v>
      </c>
      <c r="B1" s="197"/>
      <c r="C1" s="197"/>
      <c r="D1" s="197"/>
      <c r="G1" s="144"/>
      <c r="I1" s="143"/>
    </row>
    <row r="2" spans="1:12" ht="24.95" customHeight="1" x14ac:dyDescent="0.2">
      <c r="A2" s="197" t="s">
        <v>62</v>
      </c>
      <c r="B2" s="197"/>
      <c r="C2" s="197"/>
      <c r="D2" s="197"/>
    </row>
    <row r="3" spans="1:12" ht="24.95" customHeight="1" x14ac:dyDescent="0.2">
      <c r="C3" s="128" t="s">
        <v>48</v>
      </c>
    </row>
    <row r="4" spans="1:12" ht="4.5" customHeight="1" x14ac:dyDescent="0.2"/>
    <row r="5" spans="1:12" s="29" customFormat="1" ht="18.75" customHeight="1" x14ac:dyDescent="0.2">
      <c r="A5" s="6" t="s">
        <v>53</v>
      </c>
      <c r="B5" s="30"/>
      <c r="C5" s="33"/>
      <c r="D5" s="34"/>
      <c r="E5" s="34"/>
      <c r="F5" s="30"/>
      <c r="G5" s="30"/>
      <c r="H5" s="30"/>
    </row>
    <row r="6" spans="1:12" ht="4.5" customHeight="1" x14ac:dyDescent="0.2"/>
    <row r="7" spans="1:12" ht="13.5" customHeight="1" x14ac:dyDescent="0.2">
      <c r="A7" s="1"/>
      <c r="B7" s="36" t="s">
        <v>16</v>
      </c>
      <c r="C7" s="36"/>
      <c r="D7" s="237" t="str">
        <f>Unterfertigung!$C$8</f>
        <v>AN / Affidatario</v>
      </c>
      <c r="E7" s="238"/>
      <c r="F7" s="238"/>
      <c r="G7" s="238"/>
      <c r="H7" s="238"/>
      <c r="I7" s="239"/>
    </row>
    <row r="8" spans="1:12" ht="13.5" customHeight="1" x14ac:dyDescent="0.2">
      <c r="A8" s="3"/>
      <c r="B8" s="36" t="s">
        <v>17</v>
      </c>
      <c r="C8" s="36"/>
      <c r="D8" s="240"/>
      <c r="E8" s="241"/>
      <c r="F8" s="241"/>
      <c r="G8" s="241"/>
      <c r="H8" s="241"/>
      <c r="I8" s="242"/>
    </row>
    <row r="9" spans="1:12" ht="13.5" customHeight="1" x14ac:dyDescent="0.2">
      <c r="A9" s="149"/>
      <c r="B9" s="36" t="s">
        <v>18</v>
      </c>
      <c r="C9" s="36"/>
      <c r="D9" s="243" t="s">
        <v>24</v>
      </c>
      <c r="E9" s="244"/>
      <c r="F9" s="244"/>
      <c r="G9" s="244"/>
      <c r="H9" s="244"/>
      <c r="I9" s="245"/>
    </row>
    <row r="10" spans="1:12" ht="24" customHeight="1" x14ac:dyDescent="0.2"/>
    <row r="11" spans="1:12" s="6" customFormat="1" ht="55.5" customHeight="1" x14ac:dyDescent="0.2">
      <c r="A11" s="246" t="s">
        <v>119</v>
      </c>
      <c r="B11" s="246"/>
      <c r="C11" s="246"/>
      <c r="D11" s="246"/>
      <c r="E11" s="246"/>
      <c r="F11" s="246"/>
      <c r="G11" s="246"/>
      <c r="H11" s="246"/>
      <c r="I11" s="246"/>
      <c r="K11" s="2"/>
      <c r="L11" s="2"/>
    </row>
    <row r="12" spans="1:12" ht="15" customHeight="1" x14ac:dyDescent="0.2">
      <c r="A12" s="63"/>
      <c r="B12" s="63"/>
      <c r="C12" s="152"/>
      <c r="D12" s="65"/>
      <c r="E12" s="65"/>
      <c r="F12" s="63"/>
      <c r="G12" s="231" t="s">
        <v>42</v>
      </c>
      <c r="H12" s="232"/>
      <c r="I12" s="233"/>
    </row>
    <row r="13" spans="1:12" s="124" customFormat="1" ht="24.95" customHeight="1" x14ac:dyDescent="0.2">
      <c r="A13" s="218" t="s">
        <v>89</v>
      </c>
      <c r="B13" s="234"/>
      <c r="C13" s="234"/>
      <c r="D13" s="121"/>
      <c r="E13" s="122"/>
      <c r="F13" s="123"/>
      <c r="G13" s="224" t="s">
        <v>47</v>
      </c>
      <c r="H13" s="225"/>
      <c r="I13" s="150" t="s">
        <v>6</v>
      </c>
      <c r="J13" s="155"/>
      <c r="K13" s="2"/>
      <c r="L13" s="2"/>
    </row>
    <row r="14" spans="1:12" ht="4.5" customHeight="1" x14ac:dyDescent="0.2">
      <c r="A14" s="39"/>
      <c r="B14" s="40"/>
      <c r="C14" s="41"/>
      <c r="D14" s="42"/>
      <c r="E14" s="43"/>
      <c r="F14" s="44"/>
      <c r="G14" s="39"/>
      <c r="H14" s="40"/>
      <c r="I14" s="45"/>
    </row>
    <row r="15" spans="1:12" ht="24" customHeight="1" x14ac:dyDescent="0.2">
      <c r="A15" s="46" t="s">
        <v>11</v>
      </c>
      <c r="B15" s="235" t="s">
        <v>90</v>
      </c>
      <c r="C15" s="236"/>
      <c r="D15" s="17"/>
      <c r="E15" s="43"/>
      <c r="F15" s="44" t="s">
        <v>2</v>
      </c>
      <c r="G15" s="47"/>
      <c r="H15" s="48"/>
      <c r="I15" s="49"/>
    </row>
    <row r="16" spans="1:12" ht="4.5" customHeight="1" x14ac:dyDescent="0.2">
      <c r="A16" s="39"/>
      <c r="B16" s="41"/>
      <c r="C16" s="41"/>
      <c r="D16" s="50"/>
      <c r="E16" s="51"/>
      <c r="F16" s="44"/>
      <c r="G16" s="52"/>
      <c r="H16" s="40"/>
      <c r="I16" s="45"/>
    </row>
    <row r="17" spans="1:21" ht="24.95" customHeight="1" x14ac:dyDescent="0.2">
      <c r="A17" s="53"/>
      <c r="B17" s="54" t="s">
        <v>21</v>
      </c>
      <c r="C17" s="54"/>
      <c r="D17" s="55"/>
      <c r="E17" s="138">
        <f>D15</f>
        <v>0</v>
      </c>
      <c r="F17" s="56" t="s">
        <v>2</v>
      </c>
      <c r="G17" s="224" t="s">
        <v>47</v>
      </c>
      <c r="H17" s="225"/>
      <c r="I17" s="150" t="s">
        <v>56</v>
      </c>
      <c r="J17" s="146"/>
    </row>
    <row r="18" spans="1:21" ht="4.5" customHeight="1" x14ac:dyDescent="0.2">
      <c r="A18" s="39"/>
      <c r="B18" s="40"/>
      <c r="C18" s="41"/>
      <c r="D18" s="51"/>
      <c r="E18" s="51"/>
      <c r="F18" s="44"/>
      <c r="G18" s="39"/>
      <c r="I18" s="45"/>
    </row>
    <row r="19" spans="1:21" ht="4.5" customHeight="1" x14ac:dyDescent="0.2">
      <c r="A19" s="57"/>
      <c r="B19" s="58"/>
      <c r="C19" s="8"/>
      <c r="D19" s="37"/>
      <c r="E19" s="43"/>
      <c r="F19" s="44"/>
      <c r="G19" s="47"/>
      <c r="H19" s="48"/>
      <c r="I19" s="49"/>
    </row>
    <row r="20" spans="1:21" ht="24" customHeight="1" x14ac:dyDescent="0.2">
      <c r="A20" s="226" t="s">
        <v>91</v>
      </c>
      <c r="B20" s="227"/>
      <c r="C20" s="227"/>
      <c r="D20" s="42"/>
      <c r="E20" s="43"/>
      <c r="F20" s="44"/>
      <c r="G20" s="47"/>
      <c r="H20" s="48"/>
      <c r="I20" s="49"/>
    </row>
    <row r="21" spans="1:21" ht="4.5" customHeight="1" x14ac:dyDescent="0.2">
      <c r="A21" s="39"/>
      <c r="B21" s="40"/>
      <c r="C21" s="41"/>
      <c r="D21" s="59"/>
      <c r="E21" s="43"/>
      <c r="F21" s="44"/>
      <c r="G21" s="47"/>
      <c r="H21" s="48"/>
      <c r="I21" s="49"/>
    </row>
    <row r="22" spans="1:21" ht="24" customHeight="1" x14ac:dyDescent="0.2">
      <c r="A22" s="39" t="s">
        <v>12</v>
      </c>
      <c r="B22" s="41" t="s">
        <v>19</v>
      </c>
      <c r="C22" s="41"/>
      <c r="D22" s="60">
        <f>'VT2-Blatt 2.2'!F32</f>
        <v>7</v>
      </c>
      <c r="E22" s="43"/>
      <c r="F22" s="44" t="s">
        <v>2</v>
      </c>
      <c r="G22" s="228" t="s">
        <v>22</v>
      </c>
      <c r="H22" s="229"/>
      <c r="I22" s="230"/>
    </row>
    <row r="23" spans="1:21" ht="24" customHeight="1" x14ac:dyDescent="0.2">
      <c r="A23" s="39" t="s">
        <v>13</v>
      </c>
      <c r="B23" s="41" t="s">
        <v>20</v>
      </c>
      <c r="C23" s="41"/>
      <c r="D23" s="60">
        <f>'VT2-Blatt 2.2'!F41</f>
        <v>1</v>
      </c>
      <c r="E23" s="43"/>
      <c r="F23" s="44" t="s">
        <v>2</v>
      </c>
      <c r="G23" s="228" t="s">
        <v>22</v>
      </c>
      <c r="H23" s="229"/>
      <c r="I23" s="230"/>
      <c r="U23" s="61"/>
    </row>
    <row r="24" spans="1:21" ht="24" customHeight="1" x14ac:dyDescent="0.2">
      <c r="A24" s="46"/>
      <c r="B24" s="62" t="s">
        <v>147</v>
      </c>
      <c r="C24" s="62"/>
      <c r="D24" s="137">
        <f>SUM(D22:D23)</f>
        <v>8</v>
      </c>
      <c r="E24" s="43"/>
      <c r="F24" s="44" t="s">
        <v>2</v>
      </c>
      <c r="G24" s="52"/>
      <c r="H24" s="40"/>
      <c r="I24" s="45"/>
    </row>
    <row r="25" spans="1:21" ht="4.5" customHeight="1" x14ac:dyDescent="0.2">
      <c r="A25" s="39"/>
      <c r="B25" s="41"/>
      <c r="C25" s="41"/>
      <c r="D25" s="26"/>
      <c r="E25" s="51"/>
      <c r="F25" s="44"/>
      <c r="G25" s="52"/>
      <c r="I25" s="45"/>
    </row>
    <row r="26" spans="1:21" ht="24" customHeight="1" x14ac:dyDescent="0.2">
      <c r="A26" s="53"/>
      <c r="B26" s="175" t="s">
        <v>148</v>
      </c>
      <c r="C26" s="54"/>
      <c r="D26" s="55"/>
      <c r="E26" s="137">
        <f>D24+E17</f>
        <v>8</v>
      </c>
      <c r="F26" s="113" t="s">
        <v>2</v>
      </c>
      <c r="G26" s="224" t="s">
        <v>47</v>
      </c>
      <c r="H26" s="225"/>
      <c r="I26" s="150" t="s">
        <v>58</v>
      </c>
      <c r="J26" s="146"/>
    </row>
    <row r="27" spans="1:21" ht="4.5" customHeight="1" x14ac:dyDescent="0.2">
      <c r="A27" s="39"/>
      <c r="B27" s="40"/>
      <c r="C27" s="41"/>
      <c r="D27" s="65"/>
      <c r="E27" s="65"/>
      <c r="F27" s="82"/>
      <c r="G27" s="46"/>
      <c r="H27" s="63"/>
      <c r="I27" s="23"/>
    </row>
    <row r="28" spans="1:21" ht="24" customHeight="1" x14ac:dyDescent="0.2">
      <c r="A28" s="218" t="s">
        <v>138</v>
      </c>
      <c r="B28" s="219"/>
      <c r="C28" s="219"/>
      <c r="D28" s="37"/>
      <c r="E28" s="51"/>
      <c r="F28" s="44"/>
      <c r="G28" s="52"/>
      <c r="I28" s="45"/>
      <c r="J28" s="26"/>
    </row>
    <row r="29" spans="1:21" ht="4.5" customHeight="1" x14ac:dyDescent="0.2">
      <c r="A29" s="39"/>
      <c r="B29" s="40"/>
      <c r="C29" s="41"/>
      <c r="D29" s="59"/>
      <c r="E29" s="51"/>
      <c r="F29" s="44"/>
      <c r="G29" s="39"/>
      <c r="I29" s="45"/>
      <c r="J29" s="26"/>
    </row>
    <row r="30" spans="1:21" ht="24" customHeight="1" x14ac:dyDescent="0.2">
      <c r="A30" s="39" t="s">
        <v>14</v>
      </c>
      <c r="B30" s="220" t="s">
        <v>138</v>
      </c>
      <c r="C30" s="221"/>
      <c r="D30" s="17"/>
      <c r="E30" s="43"/>
      <c r="F30" s="44" t="s">
        <v>2</v>
      </c>
      <c r="G30" s="112"/>
      <c r="I30" s="45"/>
      <c r="J30" s="139"/>
    </row>
    <row r="31" spans="1:21" ht="4.5" customHeight="1" x14ac:dyDescent="0.2">
      <c r="A31" s="46"/>
      <c r="B31" s="63"/>
      <c r="C31" s="64"/>
      <c r="D31" s="65"/>
      <c r="E31" s="65"/>
      <c r="F31" s="63"/>
      <c r="G31" s="46"/>
      <c r="H31" s="63"/>
      <c r="I31" s="23"/>
      <c r="J31" s="26"/>
    </row>
    <row r="32" spans="1:21" ht="24" customHeight="1" x14ac:dyDescent="0.2">
      <c r="A32" s="57"/>
      <c r="B32" s="222" t="s">
        <v>149</v>
      </c>
      <c r="C32" s="222"/>
      <c r="D32" s="223"/>
      <c r="E32" s="137">
        <f>E26+D30</f>
        <v>8</v>
      </c>
      <c r="F32" s="44" t="s">
        <v>2</v>
      </c>
      <c r="G32" s="224" t="s">
        <v>47</v>
      </c>
      <c r="H32" s="225"/>
      <c r="I32" s="150" t="s">
        <v>59</v>
      </c>
      <c r="J32" s="146"/>
    </row>
    <row r="33" spans="1:12" ht="4.5" customHeight="1" x14ac:dyDescent="0.2">
      <c r="A33" s="39"/>
      <c r="B33" s="40"/>
      <c r="C33" s="41"/>
      <c r="D33" s="51"/>
      <c r="E33" s="51"/>
      <c r="F33" s="44"/>
      <c r="G33" s="110"/>
      <c r="H33" s="48"/>
      <c r="I33" s="49"/>
      <c r="K33" s="26"/>
    </row>
    <row r="34" spans="1:12" ht="24" customHeight="1" x14ac:dyDescent="0.2">
      <c r="A34" s="218" t="s">
        <v>92</v>
      </c>
      <c r="B34" s="219"/>
      <c r="C34" s="219"/>
      <c r="D34" s="37"/>
      <c r="E34" s="141"/>
      <c r="F34" s="38"/>
      <c r="G34" s="148"/>
      <c r="H34" s="58"/>
      <c r="I34" s="153"/>
      <c r="J34" s="26"/>
    </row>
    <row r="35" spans="1:12" ht="4.5" customHeight="1" x14ac:dyDescent="0.2">
      <c r="A35" s="39"/>
      <c r="B35" s="40"/>
      <c r="C35" s="41"/>
      <c r="D35" s="59"/>
      <c r="E35" s="51"/>
      <c r="F35" s="44"/>
      <c r="G35" s="39"/>
      <c r="I35" s="45"/>
      <c r="J35" s="26"/>
    </row>
    <row r="36" spans="1:12" ht="24" customHeight="1" x14ac:dyDescent="0.2">
      <c r="A36" s="39" t="s">
        <v>15</v>
      </c>
      <c r="B36" s="220" t="s">
        <v>93</v>
      </c>
      <c r="C36" s="221"/>
      <c r="D36" s="17"/>
      <c r="E36" s="43"/>
      <c r="F36" s="44" t="s">
        <v>2</v>
      </c>
      <c r="G36" s="112"/>
      <c r="I36" s="45"/>
      <c r="J36" s="139"/>
    </row>
    <row r="37" spans="1:12" ht="4.5" customHeight="1" x14ac:dyDescent="0.2">
      <c r="A37" s="46"/>
      <c r="B37" s="63"/>
      <c r="C37" s="64"/>
      <c r="D37" s="65"/>
      <c r="E37" s="65"/>
      <c r="F37" s="63"/>
      <c r="G37" s="46"/>
      <c r="H37" s="63"/>
      <c r="I37" s="23"/>
      <c r="J37" s="26"/>
    </row>
    <row r="38" spans="1:12" ht="24" customHeight="1" x14ac:dyDescent="0.2">
      <c r="A38" s="39"/>
      <c r="B38" s="222" t="s">
        <v>150</v>
      </c>
      <c r="C38" s="222"/>
      <c r="D38" s="223"/>
      <c r="E38" s="137">
        <f>E32+D36</f>
        <v>8</v>
      </c>
      <c r="F38" s="44" t="s">
        <v>2</v>
      </c>
      <c r="G38" s="224" t="s">
        <v>47</v>
      </c>
      <c r="H38" s="225"/>
      <c r="I38" s="150" t="s">
        <v>108</v>
      </c>
      <c r="J38" s="146"/>
    </row>
    <row r="39" spans="1:12" ht="4.5" customHeight="1" x14ac:dyDescent="0.2">
      <c r="A39" s="46"/>
      <c r="B39" s="63"/>
      <c r="C39" s="64"/>
      <c r="D39" s="65"/>
      <c r="E39" s="65"/>
      <c r="F39" s="63"/>
      <c r="G39" s="46"/>
      <c r="H39" s="63"/>
      <c r="I39" s="23"/>
    </row>
    <row r="40" spans="1:12" ht="4.5" customHeight="1" x14ac:dyDescent="0.2">
      <c r="C40" s="31"/>
    </row>
    <row r="41" spans="1:12" ht="13.5" customHeight="1" x14ac:dyDescent="0.2">
      <c r="A41" s="131" t="s">
        <v>61</v>
      </c>
      <c r="B41" s="131"/>
      <c r="C41" s="134"/>
      <c r="D41" s="135"/>
      <c r="E41" s="135"/>
      <c r="F41" s="136"/>
      <c r="G41" s="136"/>
      <c r="H41" s="136"/>
      <c r="I41" s="132"/>
    </row>
    <row r="42" spans="1:12" ht="13.5" customHeight="1" x14ac:dyDescent="0.2">
      <c r="A42" s="31" t="s">
        <v>85</v>
      </c>
      <c r="B42" s="31"/>
    </row>
    <row r="43" spans="1:12" s="111" customFormat="1" ht="24.95" customHeight="1" x14ac:dyDescent="0.2">
      <c r="A43" s="217" t="s">
        <v>106</v>
      </c>
      <c r="B43" s="217"/>
      <c r="C43" s="217"/>
      <c r="D43" s="114"/>
      <c r="E43" s="115" t="s">
        <v>23</v>
      </c>
      <c r="F43" s="116"/>
      <c r="G43" s="116"/>
      <c r="H43" s="116"/>
      <c r="I43" s="117"/>
      <c r="K43" s="2"/>
      <c r="L43" s="2"/>
    </row>
    <row r="44" spans="1:12" ht="13.5" customHeight="1" x14ac:dyDescent="0.2">
      <c r="A44" s="31" t="s">
        <v>109</v>
      </c>
      <c r="B44" s="31"/>
      <c r="D44" s="66"/>
      <c r="E44" s="66"/>
    </row>
    <row r="45" spans="1:12" s="111" customFormat="1" ht="24.95" customHeight="1" x14ac:dyDescent="0.2">
      <c r="A45" s="217" t="s">
        <v>139</v>
      </c>
      <c r="B45" s="217"/>
      <c r="C45" s="217"/>
      <c r="D45" s="117"/>
      <c r="E45" s="115" t="s">
        <v>23</v>
      </c>
      <c r="F45" s="116"/>
      <c r="G45" s="116"/>
      <c r="H45" s="116"/>
      <c r="I45" s="117"/>
      <c r="K45" s="2"/>
      <c r="L45" s="2"/>
    </row>
    <row r="46" spans="1:12" ht="4.5" customHeight="1" x14ac:dyDescent="0.2">
      <c r="A46" s="35"/>
      <c r="B46" s="35"/>
    </row>
    <row r="47" spans="1:12" ht="13.5" customHeight="1" x14ac:dyDescent="0.2">
      <c r="A47" s="7" t="s">
        <v>26</v>
      </c>
      <c r="B47" s="7"/>
    </row>
    <row r="48" spans="1:12" ht="30" customHeight="1" x14ac:dyDescent="0.2">
      <c r="A48" s="215" t="s">
        <v>27</v>
      </c>
      <c r="B48" s="215"/>
      <c r="C48" s="215"/>
      <c r="D48" s="215"/>
      <c r="E48" s="215"/>
      <c r="F48" s="215"/>
      <c r="G48" s="215"/>
      <c r="H48" s="215"/>
      <c r="I48" s="215"/>
    </row>
    <row r="49" spans="1:9" ht="50.1" customHeight="1" x14ac:dyDescent="0.2">
      <c r="A49" s="216" t="s">
        <v>25</v>
      </c>
      <c r="B49" s="216"/>
      <c r="C49" s="216"/>
      <c r="D49" s="216"/>
      <c r="E49" s="216"/>
      <c r="F49" s="216"/>
      <c r="G49" s="216"/>
      <c r="H49" s="216"/>
      <c r="I49" s="216"/>
    </row>
    <row r="53" spans="1:9" ht="13.5" customHeight="1" x14ac:dyDescent="0.2">
      <c r="D53" s="68"/>
      <c r="E53" s="68"/>
      <c r="F53" s="2"/>
      <c r="G53" s="2"/>
      <c r="H53" s="2"/>
    </row>
    <row r="54" spans="1:9" ht="13.5" customHeight="1" x14ac:dyDescent="0.2">
      <c r="D54" s="68"/>
      <c r="E54" s="68"/>
      <c r="F54" s="2"/>
      <c r="G54" s="2"/>
      <c r="H54" s="2"/>
    </row>
    <row r="55" spans="1:9" ht="13.5" customHeight="1" x14ac:dyDescent="0.2">
      <c r="D55" s="68"/>
      <c r="E55" s="68"/>
      <c r="F55" s="2"/>
      <c r="G55" s="2"/>
      <c r="H55" s="2"/>
    </row>
  </sheetData>
  <sheetProtection password="E0CF" sheet="1" objects="1" scenarios="1"/>
  <mergeCells count="26">
    <mergeCell ref="G22:I22"/>
    <mergeCell ref="A1:D1"/>
    <mergeCell ref="A2:D2"/>
    <mergeCell ref="D7:I8"/>
    <mergeCell ref="D9:I9"/>
    <mergeCell ref="G12:I12"/>
    <mergeCell ref="A11:I11"/>
    <mergeCell ref="A13:C13"/>
    <mergeCell ref="G13:H13"/>
    <mergeCell ref="B15:C15"/>
    <mergeCell ref="G17:H17"/>
    <mergeCell ref="A20:C20"/>
    <mergeCell ref="G23:I23"/>
    <mergeCell ref="A28:C28"/>
    <mergeCell ref="B30:C30"/>
    <mergeCell ref="B32:D32"/>
    <mergeCell ref="G32:H32"/>
    <mergeCell ref="G26:H26"/>
    <mergeCell ref="A43:C43"/>
    <mergeCell ref="A48:I48"/>
    <mergeCell ref="A49:I49"/>
    <mergeCell ref="A34:C34"/>
    <mergeCell ref="B36:C36"/>
    <mergeCell ref="B38:D38"/>
    <mergeCell ref="G38:H38"/>
    <mergeCell ref="A45:C45"/>
  </mergeCells>
  <conditionalFormatting sqref="D15">
    <cfRule type="cellIs" dxfId="0" priority="1" stopIfTrue="1" operator="greaterThan">
      <formula>$E$17</formula>
    </cfRule>
  </conditionalFormatting>
  <dataValidations count="1">
    <dataValidation type="whole" operator="lessThanOrEqual" allowBlank="1" showInputMessage="1" showErrorMessage="1" error="Maximale Dauer 120 KT -&gt; Eingabe korrigieren" sqref="D15">
      <formula1>120</formula1>
    </dataValidation>
  </dataValidations>
  <pageMargins left="0.70866141732283472" right="0.43307086614173229" top="0.74803149606299213" bottom="0.39370078740157483" header="0.47244094488188981" footer="0.27559055118110237"/>
  <pageSetup paperSize="9" scale="83" fitToHeight="0" orientation="portrait" r:id="rId1"/>
  <headerFooter alignWithMargins="0">
    <oddHeader>&amp;L&amp;"Arial,Fett"&amp;8Galleria di Base del Brennero                                                                                                                                    
Brenner Basistunnel BBT SE
&amp;R&amp;8&amp;A
Seite &amp;P / &amp;N</oddHeader>
    <oddFooter>&amp;L&amp;8Archiv Nr./Pos. arch. AVA II.3.2.43&amp;C&amp;8AP169 Anhang FII / Allegato FII&amp;R&amp;8erstellt am/redatto il: 08.05.2013</oddFooter>
  </headerFooter>
  <colBreaks count="1" manualBreakCount="1">
    <brk id="3" max="5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L55"/>
  <sheetViews>
    <sheetView view="pageBreakPreview" topLeftCell="A4" zoomScaleNormal="120" zoomScaleSheetLayoutView="100" workbookViewId="0">
      <selection activeCell="K15" sqref="K15"/>
    </sheetView>
  </sheetViews>
  <sheetFormatPr baseColWidth="10" defaultColWidth="11.42578125" defaultRowHeight="13.5" customHeight="1" x14ac:dyDescent="0.2"/>
  <cols>
    <col min="1" max="1" width="51.28515625" style="35" customWidth="1"/>
    <col min="2" max="2" width="11.7109375" style="2" customWidth="1"/>
    <col min="3" max="3" width="9.28515625" style="5" customWidth="1"/>
    <col min="4" max="4" width="9.28515625" style="2" customWidth="1"/>
    <col min="5" max="5" width="6.42578125" style="5" customWidth="1"/>
    <col min="6" max="6" width="10.7109375" style="2" customWidth="1"/>
    <col min="7" max="7" width="10.7109375" style="5" customWidth="1"/>
    <col min="8" max="8" width="11.42578125" style="2"/>
    <col min="9" max="9" width="7.28515625" style="2" customWidth="1"/>
    <col min="10" max="10" width="8.28515625" style="2" bestFit="1" customWidth="1"/>
    <col min="11" max="11" width="7.42578125" style="2" bestFit="1" customWidth="1"/>
    <col min="12" max="16384" width="11.42578125" style="2"/>
  </cols>
  <sheetData>
    <row r="1" spans="1:7" ht="24.75" customHeight="1" x14ac:dyDescent="0.2">
      <c r="A1" s="197" t="s">
        <v>49</v>
      </c>
      <c r="B1" s="197"/>
      <c r="C1" s="197"/>
      <c r="D1" s="197"/>
      <c r="G1" s="145"/>
    </row>
    <row r="2" spans="1:7" ht="24.75" customHeight="1" x14ac:dyDescent="0.2">
      <c r="A2" s="197" t="s">
        <v>62</v>
      </c>
      <c r="B2" s="197"/>
      <c r="C2" s="197"/>
      <c r="D2" s="197"/>
    </row>
    <row r="3" spans="1:7" ht="24.75" customHeight="1" x14ac:dyDescent="0.2">
      <c r="A3" s="128" t="s">
        <v>54</v>
      </c>
      <c r="B3" s="25"/>
    </row>
    <row r="4" spans="1:7" ht="4.5" customHeight="1" x14ac:dyDescent="0.2">
      <c r="A4" s="2"/>
    </row>
    <row r="5" spans="1:7" s="29" customFormat="1" ht="18.75" customHeight="1" x14ac:dyDescent="0.2">
      <c r="A5" s="28" t="s">
        <v>53</v>
      </c>
      <c r="C5" s="28"/>
      <c r="E5" s="30"/>
      <c r="G5" s="30"/>
    </row>
    <row r="6" spans="1:7" ht="4.5" customHeight="1" x14ac:dyDescent="0.2">
      <c r="A6" s="2"/>
    </row>
    <row r="7" spans="1:7" ht="13.5" customHeight="1" x14ac:dyDescent="0.2">
      <c r="A7" s="1" t="s">
        <v>16</v>
      </c>
      <c r="C7" s="237" t="str">
        <f>Unterfertigung!$C$8</f>
        <v>AN / Affidatario</v>
      </c>
      <c r="D7" s="238"/>
      <c r="E7" s="238"/>
      <c r="F7" s="238"/>
      <c r="G7" s="239"/>
    </row>
    <row r="8" spans="1:7" ht="13.5" customHeight="1" x14ac:dyDescent="0.2">
      <c r="A8" s="3" t="s">
        <v>17</v>
      </c>
      <c r="C8" s="240"/>
      <c r="D8" s="241"/>
      <c r="E8" s="241"/>
      <c r="F8" s="241"/>
      <c r="G8" s="242"/>
    </row>
    <row r="9" spans="1:7" ht="13.5" customHeight="1" x14ac:dyDescent="0.2">
      <c r="A9" s="4" t="s">
        <v>18</v>
      </c>
      <c r="C9" s="207" t="s">
        <v>24</v>
      </c>
      <c r="D9" s="208"/>
      <c r="E9" s="208"/>
      <c r="F9" s="208"/>
      <c r="G9" s="209"/>
    </row>
    <row r="11" spans="1:7" s="6" customFormat="1" ht="55.5" customHeight="1" x14ac:dyDescent="0.2">
      <c r="A11" s="255" t="s">
        <v>120</v>
      </c>
      <c r="B11" s="255"/>
      <c r="C11" s="255"/>
      <c r="D11" s="255"/>
      <c r="E11" s="255"/>
      <c r="F11" s="126" t="s">
        <v>153</v>
      </c>
      <c r="G11" s="125"/>
    </row>
    <row r="12" spans="1:7" ht="13.5" customHeight="1" x14ac:dyDescent="0.2">
      <c r="A12" s="69"/>
    </row>
    <row r="13" spans="1:7" ht="13.5" customHeight="1" x14ac:dyDescent="0.2">
      <c r="A13" s="7" t="s">
        <v>28</v>
      </c>
    </row>
    <row r="14" spans="1:7" ht="50.1" customHeight="1" x14ac:dyDescent="0.2">
      <c r="A14" s="23"/>
      <c r="B14" s="251" t="s">
        <v>29</v>
      </c>
      <c r="C14" s="251"/>
      <c r="D14" s="251" t="s">
        <v>30</v>
      </c>
      <c r="E14" s="254"/>
      <c r="F14" s="251" t="s">
        <v>31</v>
      </c>
      <c r="G14" s="254"/>
    </row>
    <row r="15" spans="1:7" ht="24.2" customHeight="1" x14ac:dyDescent="0.2">
      <c r="A15" s="151" t="s">
        <v>95</v>
      </c>
      <c r="B15" s="247" t="s">
        <v>34</v>
      </c>
      <c r="C15" s="248"/>
      <c r="D15" s="249" t="s">
        <v>32</v>
      </c>
      <c r="E15" s="250"/>
      <c r="F15" s="249" t="s">
        <v>33</v>
      </c>
      <c r="G15" s="250"/>
    </row>
    <row r="16" spans="1:7" ht="13.5" customHeight="1" x14ac:dyDescent="0.2">
      <c r="A16" s="142" t="s">
        <v>96</v>
      </c>
      <c r="B16" s="70">
        <v>53</v>
      </c>
      <c r="C16" s="11" t="s">
        <v>0</v>
      </c>
      <c r="D16" s="191"/>
      <c r="E16" s="11" t="s">
        <v>1</v>
      </c>
      <c r="F16" s="71" t="str">
        <f>IF(D16="","",ROUND(ROUND(B16/D16,2),2))</f>
        <v/>
      </c>
      <c r="G16" s="11" t="s">
        <v>2</v>
      </c>
    </row>
    <row r="17" spans="1:12" ht="13.5" customHeight="1" x14ac:dyDescent="0.2">
      <c r="A17" s="9" t="s">
        <v>97</v>
      </c>
      <c r="B17" s="72">
        <v>10</v>
      </c>
      <c r="C17" s="12" t="s">
        <v>0</v>
      </c>
      <c r="D17" s="192"/>
      <c r="E17" s="12" t="s">
        <v>1</v>
      </c>
      <c r="F17" s="73" t="str">
        <f>IF(D17="","",ROUND(ROUND(B17/D17,2),2))</f>
        <v/>
      </c>
      <c r="G17" s="12" t="s">
        <v>2</v>
      </c>
    </row>
    <row r="18" spans="1:12" ht="13.5" customHeight="1" x14ac:dyDescent="0.2">
      <c r="A18" s="9" t="s">
        <v>98</v>
      </c>
      <c r="B18" s="72">
        <v>110</v>
      </c>
      <c r="C18" s="12" t="s">
        <v>0</v>
      </c>
      <c r="D18" s="192"/>
      <c r="E18" s="12" t="s">
        <v>1</v>
      </c>
      <c r="F18" s="73" t="str">
        <f>IF(D18="","",ROUND(ROUND(B18/D18,2),2))</f>
        <v/>
      </c>
      <c r="G18" s="12" t="s">
        <v>2</v>
      </c>
    </row>
    <row r="19" spans="1:12" s="67" customFormat="1" ht="4.5" customHeight="1" x14ac:dyDescent="0.2">
      <c r="A19" s="22"/>
      <c r="B19" s="75"/>
      <c r="C19" s="76"/>
      <c r="D19" s="21"/>
      <c r="E19" s="76"/>
      <c r="F19" s="77"/>
      <c r="G19" s="78"/>
    </row>
    <row r="20" spans="1:12" ht="13.5" customHeight="1" x14ac:dyDescent="0.2">
      <c r="A20" s="9" t="s">
        <v>66</v>
      </c>
      <c r="B20" s="72">
        <v>604</v>
      </c>
      <c r="C20" s="12" t="s">
        <v>70</v>
      </c>
      <c r="D20" s="192"/>
      <c r="E20" s="12" t="s">
        <v>71</v>
      </c>
      <c r="F20" s="73" t="str">
        <f>IF(D20="","",ROUND(ROUND(B20/D20,2),2))</f>
        <v/>
      </c>
      <c r="G20" s="12" t="s">
        <v>2</v>
      </c>
    </row>
    <row r="21" spans="1:12" s="67" customFormat="1" ht="4.5" customHeight="1" x14ac:dyDescent="0.2">
      <c r="A21" s="22"/>
      <c r="B21" s="75"/>
      <c r="C21" s="76"/>
      <c r="D21" s="21"/>
      <c r="E21" s="76"/>
      <c r="F21" s="77"/>
      <c r="G21" s="78"/>
    </row>
    <row r="22" spans="1:12" ht="13.5" customHeight="1" x14ac:dyDescent="0.2">
      <c r="A22" s="85" t="s">
        <v>101</v>
      </c>
      <c r="B22" s="86">
        <f>B16+B17+B18</f>
        <v>173</v>
      </c>
      <c r="C22" s="87" t="s">
        <v>0</v>
      </c>
      <c r="D22" s="20"/>
      <c r="E22" s="173"/>
      <c r="F22" s="20"/>
      <c r="G22" s="174"/>
      <c r="I22" s="88"/>
      <c r="J22" s="26"/>
      <c r="L22" s="79"/>
    </row>
    <row r="23" spans="1:12" s="67" customFormat="1" ht="4.5" customHeight="1" x14ac:dyDescent="0.2">
      <c r="A23" s="22"/>
      <c r="B23" s="75"/>
      <c r="C23" s="76"/>
      <c r="D23" s="21"/>
      <c r="E23" s="76"/>
      <c r="F23" s="77"/>
      <c r="G23" s="78"/>
    </row>
    <row r="24" spans="1:12" ht="24.95" customHeight="1" x14ac:dyDescent="0.2">
      <c r="A24" s="118" t="s">
        <v>37</v>
      </c>
      <c r="B24" s="247" t="s">
        <v>35</v>
      </c>
      <c r="C24" s="252"/>
      <c r="D24" s="249" t="s">
        <v>36</v>
      </c>
      <c r="E24" s="253"/>
      <c r="F24" s="249" t="s">
        <v>33</v>
      </c>
      <c r="G24" s="253"/>
      <c r="H24" s="26"/>
    </row>
    <row r="25" spans="1:12" ht="24" customHeight="1" x14ac:dyDescent="0.2">
      <c r="A25" s="133" t="s">
        <v>99</v>
      </c>
      <c r="B25" s="89">
        <v>1</v>
      </c>
      <c r="C25" s="83" t="s">
        <v>3</v>
      </c>
      <c r="D25" s="14"/>
      <c r="E25" s="12" t="s">
        <v>4</v>
      </c>
      <c r="F25" s="73">
        <f>ROUND(B25*D25,2)</f>
        <v>0</v>
      </c>
      <c r="G25" s="12" t="s">
        <v>2</v>
      </c>
      <c r="H25" s="26"/>
    </row>
    <row r="26" spans="1:12" ht="24" customHeight="1" x14ac:dyDescent="0.2">
      <c r="A26" s="133" t="s">
        <v>100</v>
      </c>
      <c r="B26" s="89">
        <v>1</v>
      </c>
      <c r="C26" s="83" t="s">
        <v>3</v>
      </c>
      <c r="D26" s="14"/>
      <c r="E26" s="12" t="s">
        <v>4</v>
      </c>
      <c r="F26" s="73">
        <f>ROUND(B26*D26,2)</f>
        <v>0</v>
      </c>
      <c r="G26" s="12" t="s">
        <v>2</v>
      </c>
      <c r="H26" s="26"/>
    </row>
    <row r="27" spans="1:12" ht="24" customHeight="1" x14ac:dyDescent="0.2">
      <c r="A27" s="133" t="s">
        <v>102</v>
      </c>
      <c r="B27" s="89">
        <v>1</v>
      </c>
      <c r="C27" s="83" t="s">
        <v>3</v>
      </c>
      <c r="D27" s="14"/>
      <c r="E27" s="12" t="s">
        <v>4</v>
      </c>
      <c r="F27" s="73">
        <f>ROUND(B27*D27,2)</f>
        <v>0</v>
      </c>
      <c r="G27" s="12" t="s">
        <v>2</v>
      </c>
      <c r="H27" s="26"/>
    </row>
    <row r="28" spans="1:12" ht="24" customHeight="1" x14ac:dyDescent="0.2">
      <c r="A28" s="133" t="s">
        <v>103</v>
      </c>
      <c r="B28" s="89">
        <v>25</v>
      </c>
      <c r="C28" s="83" t="s">
        <v>3</v>
      </c>
      <c r="D28" s="14"/>
      <c r="E28" s="12" t="s">
        <v>4</v>
      </c>
      <c r="F28" s="73">
        <f>ROUND(B28*D28,2)</f>
        <v>0</v>
      </c>
      <c r="G28" s="12" t="s">
        <v>2</v>
      </c>
      <c r="H28" s="26"/>
    </row>
    <row r="29" spans="1:12" s="67" customFormat="1" ht="4.5" customHeight="1" x14ac:dyDescent="0.2">
      <c r="A29" s="22"/>
      <c r="B29" s="75"/>
      <c r="C29" s="76"/>
      <c r="D29" s="21"/>
      <c r="E29" s="76"/>
      <c r="F29" s="77"/>
      <c r="G29" s="78"/>
    </row>
    <row r="30" spans="1:12" s="28" customFormat="1" ht="24" customHeight="1" x14ac:dyDescent="0.2">
      <c r="A30" s="90" t="s">
        <v>55</v>
      </c>
      <c r="B30" s="93"/>
      <c r="C30" s="94"/>
      <c r="D30" s="20"/>
      <c r="E30" s="99"/>
      <c r="F30" s="140">
        <v>7</v>
      </c>
      <c r="G30" s="174" t="s">
        <v>2</v>
      </c>
    </row>
    <row r="31" spans="1:12" s="67" customFormat="1" ht="4.5" customHeight="1" x14ac:dyDescent="0.2">
      <c r="A31" s="22"/>
      <c r="B31" s="75"/>
      <c r="C31" s="76"/>
      <c r="D31" s="21"/>
      <c r="E31" s="76"/>
      <c r="F31" s="77"/>
      <c r="G31" s="78"/>
    </row>
    <row r="32" spans="1:12" s="28" customFormat="1" ht="30" customHeight="1" x14ac:dyDescent="0.2">
      <c r="A32" s="176" t="s">
        <v>104</v>
      </c>
      <c r="B32" s="93"/>
      <c r="C32" s="94"/>
      <c r="D32" s="95"/>
      <c r="E32" s="96"/>
      <c r="F32" s="97">
        <f>ROUND(+SUM(F16:F20)+SUM(F25:F28)+F30,2)</f>
        <v>7</v>
      </c>
      <c r="G32" s="19" t="s">
        <v>2</v>
      </c>
      <c r="H32" s="98"/>
    </row>
    <row r="33" spans="1:8" ht="4.5" customHeight="1" x14ac:dyDescent="0.2"/>
    <row r="34" spans="1:8" ht="30" customHeight="1" x14ac:dyDescent="0.2">
      <c r="A34" s="257" t="s">
        <v>144</v>
      </c>
      <c r="B34" s="257"/>
    </row>
    <row r="35" spans="1:8" ht="24.95" customHeight="1" x14ac:dyDescent="0.2">
      <c r="A35" s="18"/>
      <c r="B35" s="247" t="s">
        <v>35</v>
      </c>
      <c r="C35" s="248"/>
      <c r="D35" s="249" t="s">
        <v>36</v>
      </c>
      <c r="E35" s="250"/>
      <c r="F35" s="249" t="s">
        <v>33</v>
      </c>
      <c r="G35" s="250"/>
    </row>
    <row r="36" spans="1:8" ht="13.5" customHeight="1" x14ac:dyDescent="0.2">
      <c r="A36" s="100" t="s">
        <v>38</v>
      </c>
      <c r="B36" s="89">
        <v>1</v>
      </c>
      <c r="C36" s="11" t="s">
        <v>3</v>
      </c>
      <c r="D36" s="15"/>
      <c r="E36" s="40" t="s">
        <v>4</v>
      </c>
      <c r="F36" s="101">
        <f>ROUND(B36*D36,2)</f>
        <v>0</v>
      </c>
      <c r="G36" s="44" t="s">
        <v>2</v>
      </c>
    </row>
    <row r="37" spans="1:8" ht="13.5" customHeight="1" x14ac:dyDescent="0.2">
      <c r="A37" s="9" t="s">
        <v>39</v>
      </c>
      <c r="B37" s="89">
        <v>1</v>
      </c>
      <c r="C37" s="12" t="s">
        <v>3</v>
      </c>
      <c r="D37" s="16"/>
      <c r="E37" s="83" t="s">
        <v>4</v>
      </c>
      <c r="F37" s="84">
        <f>ROUND(B37*D37,2)</f>
        <v>0</v>
      </c>
      <c r="G37" s="91" t="s">
        <v>2</v>
      </c>
    </row>
    <row r="38" spans="1:8" ht="13.5" customHeight="1" x14ac:dyDescent="0.2">
      <c r="A38" s="9" t="s">
        <v>40</v>
      </c>
      <c r="B38" s="89">
        <v>1</v>
      </c>
      <c r="C38" s="12" t="s">
        <v>3</v>
      </c>
      <c r="D38" s="16"/>
      <c r="E38" s="83" t="s">
        <v>4</v>
      </c>
      <c r="F38" s="84">
        <f>ROUND(B38*D38,2)</f>
        <v>0</v>
      </c>
      <c r="G38" s="91" t="s">
        <v>2</v>
      </c>
    </row>
    <row r="39" spans="1:8" ht="13.5" customHeight="1" x14ac:dyDescent="0.2">
      <c r="A39" s="24" t="s">
        <v>5</v>
      </c>
      <c r="B39" s="102">
        <v>1</v>
      </c>
      <c r="C39" s="103" t="s">
        <v>3</v>
      </c>
      <c r="D39" s="190">
        <v>1</v>
      </c>
      <c r="E39" s="63" t="s">
        <v>4</v>
      </c>
      <c r="F39" s="80">
        <f>ROUND(B39*D39,2)</f>
        <v>1</v>
      </c>
      <c r="G39" s="82" t="s">
        <v>2</v>
      </c>
    </row>
    <row r="40" spans="1:8" s="67" customFormat="1" ht="4.5" customHeight="1" x14ac:dyDescent="0.2">
      <c r="A40" s="22"/>
      <c r="B40" s="75"/>
      <c r="C40" s="76"/>
      <c r="D40" s="21"/>
      <c r="E40" s="76"/>
      <c r="F40" s="77"/>
      <c r="G40" s="78"/>
    </row>
    <row r="41" spans="1:8" s="28" customFormat="1" ht="30" customHeight="1" x14ac:dyDescent="0.2">
      <c r="A41" s="260" t="s">
        <v>145</v>
      </c>
      <c r="B41" s="261"/>
      <c r="C41" s="104"/>
      <c r="D41" s="81"/>
      <c r="E41" s="105"/>
      <c r="F41" s="97">
        <f>ROUND(SUM(F36:F39),2)</f>
        <v>1</v>
      </c>
      <c r="G41" s="82" t="s">
        <v>2</v>
      </c>
    </row>
    <row r="42" spans="1:8" s="28" customFormat="1" ht="4.5" customHeight="1" thickBot="1" x14ac:dyDescent="0.25">
      <c r="A42" s="35"/>
      <c r="B42" s="2"/>
      <c r="C42" s="5"/>
      <c r="D42" s="2"/>
      <c r="E42" s="5"/>
      <c r="F42" s="27"/>
      <c r="G42" s="5"/>
    </row>
    <row r="43" spans="1:8" s="28" customFormat="1" ht="30" customHeight="1" thickTop="1" thickBot="1" x14ac:dyDescent="0.25">
      <c r="A43" s="129" t="s">
        <v>105</v>
      </c>
      <c r="B43" s="258" t="s">
        <v>146</v>
      </c>
      <c r="C43" s="258"/>
      <c r="D43" s="258"/>
      <c r="E43" s="259"/>
      <c r="F43" s="106">
        <f>ROUND(F32+F41,2)</f>
        <v>8</v>
      </c>
      <c r="G43" s="107" t="s">
        <v>2</v>
      </c>
      <c r="H43" s="108"/>
    </row>
    <row r="44" spans="1:8" ht="4.5" customHeight="1" x14ac:dyDescent="0.2"/>
    <row r="45" spans="1:8" ht="13.5" customHeight="1" x14ac:dyDescent="0.2">
      <c r="A45" s="7" t="s">
        <v>26</v>
      </c>
    </row>
    <row r="46" spans="1:8" ht="30" customHeight="1" x14ac:dyDescent="0.2">
      <c r="A46" s="215" t="s">
        <v>41</v>
      </c>
      <c r="B46" s="215"/>
      <c r="C46" s="215"/>
      <c r="D46" s="215"/>
      <c r="E46" s="215"/>
      <c r="F46" s="215"/>
      <c r="G46" s="215"/>
    </row>
    <row r="47" spans="1:8" ht="50.1" customHeight="1" x14ac:dyDescent="0.2">
      <c r="A47" s="216" t="s">
        <v>43</v>
      </c>
      <c r="B47" s="216"/>
      <c r="C47" s="216"/>
      <c r="D47" s="216"/>
      <c r="E47" s="216"/>
      <c r="F47" s="216"/>
      <c r="G47" s="216"/>
    </row>
    <row r="48" spans="1:8" ht="44.25" customHeight="1" x14ac:dyDescent="0.2">
      <c r="A48" s="216" t="s">
        <v>111</v>
      </c>
      <c r="B48" s="216"/>
      <c r="C48" s="216"/>
      <c r="D48" s="216"/>
      <c r="E48" s="216"/>
      <c r="F48" s="216"/>
      <c r="G48" s="216"/>
    </row>
    <row r="49" spans="1:7" ht="54.75" customHeight="1" x14ac:dyDescent="0.2">
      <c r="A49" s="256"/>
      <c r="B49" s="256"/>
      <c r="C49" s="256"/>
      <c r="D49" s="256"/>
      <c r="E49" s="256"/>
      <c r="F49" s="256"/>
      <c r="G49" s="256"/>
    </row>
    <row r="50" spans="1:7" ht="13.5" customHeight="1" x14ac:dyDescent="0.2">
      <c r="A50" s="31"/>
    </row>
    <row r="53" spans="1:7" ht="13.5" customHeight="1" x14ac:dyDescent="0.2">
      <c r="A53" s="109"/>
    </row>
    <row r="54" spans="1:7" ht="13.5" customHeight="1" x14ac:dyDescent="0.2">
      <c r="A54" s="109"/>
    </row>
    <row r="55" spans="1:7" ht="13.5" customHeight="1" x14ac:dyDescent="0.2">
      <c r="A55" s="109"/>
    </row>
  </sheetData>
  <sheetProtection password="E0CF" sheet="1" objects="1" scenarios="1"/>
  <mergeCells count="24">
    <mergeCell ref="A1:D1"/>
    <mergeCell ref="A2:D2"/>
    <mergeCell ref="C7:G8"/>
    <mergeCell ref="C9:G9"/>
    <mergeCell ref="A11:E11"/>
    <mergeCell ref="A41:B41"/>
    <mergeCell ref="B24:C24"/>
    <mergeCell ref="D24:E24"/>
    <mergeCell ref="F24:G24"/>
    <mergeCell ref="B14:C14"/>
    <mergeCell ref="D14:E14"/>
    <mergeCell ref="F14:G14"/>
    <mergeCell ref="B15:C15"/>
    <mergeCell ref="D15:E15"/>
    <mergeCell ref="F15:G15"/>
    <mergeCell ref="A34:B34"/>
    <mergeCell ref="B35:C35"/>
    <mergeCell ref="D35:E35"/>
    <mergeCell ref="F35:G35"/>
    <mergeCell ref="B43:E43"/>
    <mergeCell ref="A46:G46"/>
    <mergeCell ref="A47:G47"/>
    <mergeCell ref="A48:G48"/>
    <mergeCell ref="A49:G49"/>
  </mergeCells>
  <pageMargins left="0.70866141732283472" right="0.43307086614173229" top="0.74803149606299213" bottom="0.39370078740157483" header="0.47244094488188981" footer="0.27559055118110237"/>
  <pageSetup paperSize="9" scale="84" fitToHeight="0" orientation="portrait" r:id="rId1"/>
  <headerFooter alignWithMargins="0">
    <oddHeader>&amp;L&amp;"Arial,Fett"&amp;8Galleria di Base del Brennero                                                                                                                                    
Brenner Basistunnel BBT SE
&amp;R&amp;8&amp;A
Seite &amp;P / &amp;N</oddHeader>
    <oddFooter>&amp;L&amp;8Archiv Nr./Pos. arch. AVA II.3.2.43&amp;C&amp;8AP169 Anhang FII / Allegato FII&amp;R&amp;8erstellt am/redatto il: 08.05.2013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10</vt:i4>
      </vt:variant>
    </vt:vector>
  </HeadingPairs>
  <TitlesOfParts>
    <vt:vector size="16" baseType="lpstr">
      <vt:lpstr>Unterfertigung</vt:lpstr>
      <vt:lpstr>VT1-Blatt 1.1</vt:lpstr>
      <vt:lpstr>VT1-Blatt 1.2</vt:lpstr>
      <vt:lpstr>VT2-Blatt 2.1</vt:lpstr>
      <vt:lpstr>VT2-Blatt 2.2</vt:lpstr>
      <vt:lpstr>Tabelle1</vt:lpstr>
      <vt:lpstr>Unterfertigung!_Toc136764619</vt:lpstr>
      <vt:lpstr>Unterfertigung!Druckbereich</vt:lpstr>
      <vt:lpstr>'VT1-Blatt 1.1'!Druckbereich</vt:lpstr>
      <vt:lpstr>'VT1-Blatt 1.2'!Druckbereich</vt:lpstr>
      <vt:lpstr>'VT2-Blatt 2.1'!Druckbereich</vt:lpstr>
      <vt:lpstr>'VT2-Blatt 2.2'!Druckbereich</vt:lpstr>
      <vt:lpstr>'VT1-Blatt 1.1'!Drucktitel</vt:lpstr>
      <vt:lpstr>'VT1-Blatt 1.2'!Drucktitel</vt:lpstr>
      <vt:lpstr>'VT2-Blatt 2.1'!Drucktitel</vt:lpstr>
      <vt:lpstr>'VT2-Blatt 2.2'!Drucktitel</vt:lpstr>
    </vt:vector>
  </TitlesOfParts>
  <Company>ILF Beratende Ingenieure ZT GmbH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Frank.Konrad</dc:creator>
  <cp:lastModifiedBy>atthogan</cp:lastModifiedBy>
  <cp:lastPrinted>2013-07-24T12:16:05Z</cp:lastPrinted>
  <dcterms:created xsi:type="dcterms:W3CDTF">2006-05-30T06:55:06Z</dcterms:created>
  <dcterms:modified xsi:type="dcterms:W3CDTF">2013-09-09T12:09:42Z</dcterms:modified>
</cp:coreProperties>
</file>